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ET QUA TONG HOP" sheetId="1" r:id="rId1"/>
    <sheet name="KET QUA PHAN 1 CCHC" sheetId="2" r:id="rId2"/>
    <sheet name="KET QUA CHI TIET P2,3 CONG VU " sheetId="3" r:id="rId3"/>
  </sheets>
  <definedNames/>
  <calcPr fullCalcOnLoad="1"/>
</workbook>
</file>

<file path=xl/sharedStrings.xml><?xml version="1.0" encoding="utf-8"?>
<sst xmlns="http://schemas.openxmlformats.org/spreadsheetml/2006/main" count="141" uniqueCount="67">
  <si>
    <t>TÊN ĐƠN VỊ</t>
  </si>
  <si>
    <t>Sở Văn hóa Thể thao và Du lịch</t>
  </si>
  <si>
    <t>Sở Tư pháp</t>
  </si>
  <si>
    <t>Sở Công thương</t>
  </si>
  <si>
    <t>Sở Kế hoạch và Đầu tư</t>
  </si>
  <si>
    <t>Sở Ngoại vụ</t>
  </si>
  <si>
    <t>Sở Y tế</t>
  </si>
  <si>
    <t>Sở Giao thông Vận tải</t>
  </si>
  <si>
    <t xml:space="preserve">Sở Xây dựng </t>
  </si>
  <si>
    <t>Ban Dân tộc</t>
  </si>
  <si>
    <t>Sở Khoa học và Công nghệ</t>
  </si>
  <si>
    <t>Sở Nông nghiệp và PTNT</t>
  </si>
  <si>
    <t>Sở Tài chính</t>
  </si>
  <si>
    <t>Sở Tài nguyên và Môi trường</t>
  </si>
  <si>
    <t>Sở Thông tin và Truyền thông</t>
  </si>
  <si>
    <t>Sở Giáo dục và Đào tạo</t>
  </si>
  <si>
    <t>Ban quản lý các KCN</t>
  </si>
  <si>
    <t xml:space="preserve">Thanh tra tỉnh </t>
  </si>
  <si>
    <t>P1</t>
  </si>
  <si>
    <t>P2</t>
  </si>
  <si>
    <t>P3</t>
  </si>
  <si>
    <t>ĐIỂM</t>
  </si>
  <si>
    <t>XẾP LOẠI</t>
  </si>
  <si>
    <t>Sở Lao động Thương binh và Xã hội</t>
  </si>
  <si>
    <t xml:space="preserve">ĐƠN VỊ TỰ ĐÁNH GIÁ </t>
  </si>
  <si>
    <t>S
T
T</t>
  </si>
  <si>
    <t>TỔNG</t>
  </si>
  <si>
    <t>Điểm CCHC</t>
  </si>
  <si>
    <t>từ 0 đến dưới 75</t>
  </si>
  <si>
    <t>từ 75 đến 100</t>
  </si>
  <si>
    <t>PHƯƠNG ÁN 1
ĐÁNH GIÁ LẠI SAU RÀ SOÁT CỦA SỞ NỘI VỤ (phương án tính theo khung quy đổi)</t>
  </si>
  <si>
    <t>PHƯƠNG ÁN 2
ĐÁNH GIÁ LẠI SAU RÀ SOÁT CỦA SỞ NỘI VỤ (phương án tính theo điểm quy đổi)</t>
  </si>
  <si>
    <r>
      <t>PHỤC LỤC: KẾT QUẢ TỔNG HỢP BỘ CHỈ SỐ CCHC, CÔNG VỤ CÁC SỞ BAN NGÀNH NĂM 2O17</t>
    </r>
    <r>
      <rPr>
        <b/>
        <sz val="16"/>
        <rFont val="Times New Roman"/>
        <family val="1"/>
      </rPr>
      <t xml:space="preserve">
</t>
    </r>
    <r>
      <rPr>
        <i/>
        <sz val="12"/>
        <rFont val="Times New Roman"/>
        <family val="1"/>
      </rPr>
      <t>(kèm theo Báo cáo số       /BC-SNV ngày   tháng   năm 2017 của Sở Nội vụ về kết quả đánh giá công vụ năm 2017)</t>
    </r>
  </si>
  <si>
    <r>
      <t>PHỤC LỤC 1: TỔNG HỢP ĐIỂM NỘI DUNG ĐÁNH GIÁ CÔNG VỤ CÁC SỞ BAN NGÀNH NĂM 2O17</t>
    </r>
    <r>
      <rPr>
        <b/>
        <sz val="16"/>
        <rFont val="Times New Roman"/>
        <family val="1"/>
      </rPr>
      <t xml:space="preserve">
</t>
    </r>
    <r>
      <rPr>
        <i/>
        <sz val="12"/>
        <rFont val="Times New Roman"/>
        <family val="1"/>
      </rPr>
      <t>(kèm theo Báo cáo số       /BC-SNV ngày   tháng   năm 2017 của Sở Nội vụ về kết quả đánh giá công vụ năm 2017)</t>
    </r>
  </si>
  <si>
    <t>ĐÁNH GIÁ LẠI SAU RÀ SOÁT CỦA SỞ NỘI VỤ</t>
  </si>
  <si>
    <t>TC1</t>
  </si>
  <si>
    <t>TC2</t>
  </si>
  <si>
    <t>TC3</t>
  </si>
  <si>
    <t>Tổng P2</t>
  </si>
  <si>
    <t xml:space="preserve">                                                                   TỔNG HỢP KẾT QUẢ THẨM ĐỊNH CHỈ SỐ CCHC NĂM 2017</t>
  </si>
  <si>
    <t>Số
TT</t>
  </si>
  <si>
    <t xml:space="preserve">Đơn vị             </t>
  </si>
  <si>
    <t>Chỉ số</t>
  </si>
  <si>
    <t>Phân loại</t>
  </si>
  <si>
    <t>Chỉ đạo điều hành về CCHC</t>
  </si>
  <si>
    <t>Xây dựng và tổ chức thực hiện văn bản QPPL</t>
  </si>
  <si>
    <t>Cải cách thủ tục hành chính</t>
  </si>
  <si>
    <t>Cải cách tổ chức bộ máy nhà nước</t>
  </si>
  <si>
    <t>Xây dựng và nâng cao chất lượng đội ngũ cán bộ, công chức</t>
  </si>
  <si>
    <t>Cải cách cơ chế tài chính công</t>
  </si>
  <si>
    <t>Hiện đại hóa nền hành chính</t>
  </si>
  <si>
    <t>Sáng kiến</t>
  </si>
  <si>
    <t>Kết quả tham mưu triển khai nhiệm vụ</t>
  </si>
  <si>
    <t>Tự đánh giá</t>
  </si>
  <si>
    <t>Thẩm định</t>
  </si>
  <si>
    <t>thẩm định</t>
  </si>
  <si>
    <t>Sở Công Thương</t>
  </si>
  <si>
    <t>11,75</t>
  </si>
  <si>
    <t>Ban Quản lý các KCN</t>
  </si>
  <si>
    <t>Sở Nội vụ</t>
  </si>
  <si>
    <t>Thanh Tra tỉnh</t>
  </si>
  <si>
    <t>Sở Văn hóa, Thể thao và Du lịch</t>
  </si>
  <si>
    <t>Sở Giao thông vận tải</t>
  </si>
  <si>
    <t>Sở Lao động - Thương binh và Xã hội</t>
  </si>
  <si>
    <t>Sở Xây dựng</t>
  </si>
  <si>
    <t>3.,5</t>
  </si>
  <si>
    <t>Văn phòng UBND tỉnh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</si>
</sst>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6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10"/>
      <color indexed="60"/>
      <name val="Arial"/>
      <family val="2"/>
    </font>
    <font>
      <b/>
      <sz val="10"/>
      <color indexed="6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49" fontId="27" fillId="24" borderId="0" xfId="0" applyNumberFormat="1" applyFont="1" applyFill="1" applyBorder="1" applyAlignment="1">
      <alignment horizontal="center"/>
    </xf>
    <xf numFmtId="49" fontId="27" fillId="24" borderId="0" xfId="0" applyNumberFormat="1" applyFont="1" applyFill="1" applyBorder="1" applyAlignment="1">
      <alignment horizontal="right"/>
    </xf>
    <xf numFmtId="49" fontId="28" fillId="24" borderId="0" xfId="0" applyNumberFormat="1" applyFont="1" applyFill="1" applyBorder="1" applyAlignment="1">
      <alignment horizontal="center"/>
    </xf>
    <xf numFmtId="0" fontId="29" fillId="24" borderId="0" xfId="0" applyFont="1" applyFill="1" applyAlignment="1">
      <alignment/>
    </xf>
    <xf numFmtId="0" fontId="30" fillId="24" borderId="0" xfId="0" applyFont="1" applyFill="1" applyBorder="1" applyAlignment="1">
      <alignment vertical="center" wrapText="1"/>
    </xf>
    <xf numFmtId="0" fontId="32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30" fillId="24" borderId="10" xfId="57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right" vertical="center" wrapText="1"/>
    </xf>
    <xf numFmtId="0" fontId="31" fillId="24" borderId="10" xfId="0" applyFont="1" applyFill="1" applyBorder="1" applyAlignment="1">
      <alignment horizontal="right" vertical="center" wrapText="1"/>
    </xf>
    <xf numFmtId="0" fontId="31" fillId="24" borderId="10" xfId="57" applyFont="1" applyFill="1" applyBorder="1" applyAlignment="1">
      <alignment horizontal="right" vertical="center" wrapText="1"/>
      <protection/>
    </xf>
    <xf numFmtId="0" fontId="31" fillId="24" borderId="10" xfId="0" applyFont="1" applyFill="1" applyBorder="1" applyAlignment="1">
      <alignment/>
    </xf>
    <xf numFmtId="0" fontId="31" fillId="24" borderId="10" xfId="57" applyFont="1" applyFill="1" applyBorder="1">
      <alignment/>
      <protection/>
    </xf>
    <xf numFmtId="0" fontId="36" fillId="24" borderId="0" xfId="0" applyFont="1" applyFill="1" applyAlignment="1">
      <alignment/>
    </xf>
    <xf numFmtId="0" fontId="36" fillId="24" borderId="0" xfId="0" applyFont="1" applyFill="1" applyAlignment="1">
      <alignment horizontal="right"/>
    </xf>
    <xf numFmtId="0" fontId="36" fillId="24" borderId="0" xfId="0" applyFont="1" applyFill="1" applyAlignment="1">
      <alignment horizontal="center"/>
    </xf>
    <xf numFmtId="0" fontId="37" fillId="24" borderId="0" xfId="0" applyFont="1" applyFill="1" applyAlignment="1">
      <alignment/>
    </xf>
    <xf numFmtId="0" fontId="31" fillId="0" borderId="14" xfId="0" applyFont="1" applyBorder="1" applyAlignment="1">
      <alignment horizontal="right" vertical="center" wrapText="1"/>
    </xf>
    <xf numFmtId="0" fontId="31" fillId="0" borderId="14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57" applyFont="1" applyFill="1" applyBorder="1" applyAlignment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31" fillId="25" borderId="10" xfId="0" applyFont="1" applyFill="1" applyBorder="1" applyAlignment="1">
      <alignment horizontal="left" vertical="center" wrapText="1"/>
    </xf>
    <xf numFmtId="2" fontId="31" fillId="25" borderId="10" xfId="0" applyNumberFormat="1" applyFont="1" applyFill="1" applyBorder="1" applyAlignment="1">
      <alignment horizontal="right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0" xfId="57" applyFont="1" applyFill="1" applyBorder="1" applyAlignment="1">
      <alignment horizontal="right" vertical="center" wrapText="1"/>
      <protection/>
    </xf>
    <xf numFmtId="0" fontId="31" fillId="25" borderId="10" xfId="0" applyFont="1" applyFill="1" applyBorder="1" applyAlignment="1">
      <alignment horizontal="right" vertical="center" wrapText="1"/>
    </xf>
    <xf numFmtId="0" fontId="31" fillId="25" borderId="1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11</xdr:col>
      <xdr:colOff>323850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67275" y="0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</xdr:row>
      <xdr:rowOff>19050</xdr:rowOff>
    </xdr:from>
    <xdr:to>
      <xdr:col>10</xdr:col>
      <xdr:colOff>457200</xdr:colOff>
      <xdr:row>1</xdr:row>
      <xdr:rowOff>19050</xdr:rowOff>
    </xdr:to>
    <xdr:sp>
      <xdr:nvSpPr>
        <xdr:cNvPr id="2" name="Line 2"/>
        <xdr:cNvSpPr>
          <a:spLocks/>
        </xdr:cNvSpPr>
      </xdr:nvSpPr>
      <xdr:spPr>
        <a:xfrm>
          <a:off x="4295775" y="257175"/>
          <a:ext cx="305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11</xdr:col>
      <xdr:colOff>314325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 flipV="1">
          <a:off x="4867275" y="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PageLayoutView="0" workbookViewId="0" topLeftCell="A1">
      <selection activeCell="D6" sqref="D1:F16384"/>
    </sheetView>
  </sheetViews>
  <sheetFormatPr defaultColWidth="9.140625" defaultRowHeight="12.75"/>
  <cols>
    <col min="1" max="1" width="3.57421875" style="1" customWidth="1"/>
    <col min="2" max="2" width="26.8515625" style="1" customWidth="1"/>
    <col min="3" max="3" width="6.7109375" style="6" customWidth="1"/>
    <col min="4" max="6" width="6.7109375" style="6" hidden="1" customWidth="1"/>
    <col min="7" max="7" width="6.7109375" style="6" customWidth="1"/>
    <col min="8" max="8" width="3.7109375" style="6" customWidth="1"/>
    <col min="9" max="9" width="7.57421875" style="7" customWidth="1"/>
    <col min="10" max="10" width="7.421875" style="1" customWidth="1"/>
    <col min="11" max="11" width="6.7109375" style="7" bestFit="1" customWidth="1"/>
    <col min="12" max="12" width="6.7109375" style="7" hidden="1" customWidth="1"/>
    <col min="13" max="13" width="6.140625" style="7" hidden="1" customWidth="1"/>
    <col min="14" max="14" width="6.00390625" style="7" hidden="1" customWidth="1"/>
    <col min="15" max="15" width="6.00390625" style="7" customWidth="1"/>
    <col min="16" max="16" width="4.57421875" style="7" bestFit="1" customWidth="1"/>
    <col min="17" max="17" width="8.421875" style="7" customWidth="1"/>
    <col min="18" max="18" width="8.8515625" style="1" customWidth="1"/>
    <col min="19" max="19" width="8.8515625" style="1" hidden="1" customWidth="1"/>
    <col min="20" max="20" width="10.140625" style="1" hidden="1" customWidth="1"/>
    <col min="21" max="21" width="7.421875" style="1" hidden="1" customWidth="1"/>
    <col min="22" max="22" width="6.140625" style="1" hidden="1" customWidth="1"/>
    <col min="23" max="23" width="6.421875" style="1" hidden="1" customWidth="1"/>
    <col min="24" max="24" width="7.57421875" style="1" bestFit="1" customWidth="1"/>
    <col min="25" max="25" width="6.7109375" style="7" hidden="1" customWidth="1"/>
    <col min="26" max="26" width="6.140625" style="7" hidden="1" customWidth="1"/>
    <col min="27" max="27" width="6.00390625" style="7" hidden="1" customWidth="1"/>
    <col min="28" max="28" width="6.00390625" style="7" customWidth="1"/>
    <col min="29" max="29" width="4.57421875" style="7" bestFit="1" customWidth="1"/>
    <col min="30" max="30" width="7.57421875" style="1" bestFit="1" customWidth="1"/>
    <col min="31" max="31" width="8.421875" style="1" bestFit="1" customWidth="1"/>
    <col min="32" max="16384" width="9.140625" style="1" customWidth="1"/>
  </cols>
  <sheetData>
    <row r="1" spans="1:31" ht="56.25" customHeight="1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83.25" customHeight="1">
      <c r="A2" s="61" t="s">
        <v>25</v>
      </c>
      <c r="B2" s="64" t="s">
        <v>0</v>
      </c>
      <c r="C2" s="64" t="s">
        <v>24</v>
      </c>
      <c r="D2" s="64"/>
      <c r="E2" s="64"/>
      <c r="F2" s="64"/>
      <c r="G2" s="64"/>
      <c r="H2" s="64"/>
      <c r="I2" s="64"/>
      <c r="J2" s="64"/>
      <c r="K2" s="65" t="s">
        <v>30</v>
      </c>
      <c r="L2" s="66"/>
      <c r="M2" s="66"/>
      <c r="N2" s="66"/>
      <c r="O2" s="66"/>
      <c r="P2" s="66"/>
      <c r="Q2" s="66"/>
      <c r="R2" s="67"/>
      <c r="S2" s="4"/>
      <c r="T2" s="5"/>
      <c r="U2" s="2"/>
      <c r="V2" s="2"/>
      <c r="W2" s="2"/>
      <c r="X2" s="65" t="s">
        <v>31</v>
      </c>
      <c r="Y2" s="66"/>
      <c r="Z2" s="66"/>
      <c r="AA2" s="66"/>
      <c r="AB2" s="66"/>
      <c r="AC2" s="66"/>
      <c r="AD2" s="66"/>
      <c r="AE2" s="67"/>
    </row>
    <row r="3" spans="1:31" ht="15.75" customHeight="1">
      <c r="A3" s="62"/>
      <c r="B3" s="64"/>
      <c r="C3" s="64" t="s">
        <v>21</v>
      </c>
      <c r="D3" s="64"/>
      <c r="E3" s="64"/>
      <c r="F3" s="64"/>
      <c r="G3" s="64"/>
      <c r="H3" s="64"/>
      <c r="I3" s="64"/>
      <c r="J3" s="64" t="s">
        <v>22</v>
      </c>
      <c r="K3" s="65" t="s">
        <v>21</v>
      </c>
      <c r="L3" s="66"/>
      <c r="M3" s="66"/>
      <c r="N3" s="66"/>
      <c r="O3" s="66"/>
      <c r="P3" s="66"/>
      <c r="Q3" s="66"/>
      <c r="R3" s="64" t="s">
        <v>22</v>
      </c>
      <c r="S3" s="75" t="s">
        <v>27</v>
      </c>
      <c r="T3" s="76" t="s">
        <v>28</v>
      </c>
      <c r="U3" s="76" t="s">
        <v>29</v>
      </c>
      <c r="V3" s="2"/>
      <c r="W3" s="2"/>
      <c r="X3" s="65" t="s">
        <v>21</v>
      </c>
      <c r="Y3" s="66"/>
      <c r="Z3" s="66"/>
      <c r="AA3" s="66"/>
      <c r="AB3" s="66"/>
      <c r="AC3" s="66"/>
      <c r="AD3" s="79" t="s">
        <v>26</v>
      </c>
      <c r="AE3" s="64" t="s">
        <v>22</v>
      </c>
    </row>
    <row r="4" spans="1:31" ht="15.75" customHeight="1">
      <c r="A4" s="62"/>
      <c r="B4" s="64"/>
      <c r="C4" s="59" t="s">
        <v>18</v>
      </c>
      <c r="D4" s="69" t="s">
        <v>19</v>
      </c>
      <c r="E4" s="70"/>
      <c r="F4" s="70"/>
      <c r="G4" s="71"/>
      <c r="H4" s="59" t="s">
        <v>20</v>
      </c>
      <c r="I4" s="59" t="s">
        <v>26</v>
      </c>
      <c r="J4" s="64"/>
      <c r="K4" s="59" t="s">
        <v>18</v>
      </c>
      <c r="L4" s="69" t="s">
        <v>19</v>
      </c>
      <c r="M4" s="70"/>
      <c r="N4" s="70"/>
      <c r="O4" s="71"/>
      <c r="P4" s="59" t="s">
        <v>20</v>
      </c>
      <c r="Q4" s="77" t="s">
        <v>26</v>
      </c>
      <c r="R4" s="64"/>
      <c r="S4" s="75"/>
      <c r="T4" s="76"/>
      <c r="U4" s="76"/>
      <c r="V4" s="2"/>
      <c r="W4" s="2"/>
      <c r="X4" s="59" t="s">
        <v>18</v>
      </c>
      <c r="Y4" s="69" t="s">
        <v>19</v>
      </c>
      <c r="Z4" s="70"/>
      <c r="AA4" s="70"/>
      <c r="AB4" s="71"/>
      <c r="AC4" s="77" t="s">
        <v>20</v>
      </c>
      <c r="AD4" s="79"/>
      <c r="AE4" s="64"/>
    </row>
    <row r="5" spans="1:31" ht="37.5" customHeight="1">
      <c r="A5" s="63"/>
      <c r="B5" s="64"/>
      <c r="C5" s="60"/>
      <c r="D5" s="72"/>
      <c r="E5" s="73"/>
      <c r="F5" s="73"/>
      <c r="G5" s="74"/>
      <c r="H5" s="60"/>
      <c r="I5" s="60"/>
      <c r="J5" s="64"/>
      <c r="K5" s="60"/>
      <c r="L5" s="72"/>
      <c r="M5" s="73"/>
      <c r="N5" s="73"/>
      <c r="O5" s="74"/>
      <c r="P5" s="60"/>
      <c r="Q5" s="78"/>
      <c r="R5" s="64"/>
      <c r="S5" s="75"/>
      <c r="T5" s="76"/>
      <c r="U5" s="76"/>
      <c r="V5" s="3"/>
      <c r="W5" s="3"/>
      <c r="X5" s="60"/>
      <c r="Y5" s="72"/>
      <c r="Z5" s="73"/>
      <c r="AA5" s="73"/>
      <c r="AB5" s="74"/>
      <c r="AC5" s="78"/>
      <c r="AD5" s="79"/>
      <c r="AE5" s="64"/>
    </row>
    <row r="6" spans="1:31" ht="30">
      <c r="A6" s="11">
        <v>1</v>
      </c>
      <c r="B6" s="12" t="s">
        <v>17</v>
      </c>
      <c r="C6" s="11">
        <v>45</v>
      </c>
      <c r="D6" s="11">
        <v>20</v>
      </c>
      <c r="E6" s="11">
        <v>50</v>
      </c>
      <c r="F6" s="11">
        <v>30</v>
      </c>
      <c r="G6" s="11">
        <f aca="true" t="shared" si="0" ref="G6:G25">(F6+E6+D6)*0.3</f>
        <v>30</v>
      </c>
      <c r="H6" s="11">
        <v>18</v>
      </c>
      <c r="I6" s="14">
        <f aca="true" t="shared" si="1" ref="I6:I25">C6+G6+H6</f>
        <v>93</v>
      </c>
      <c r="J6" s="11" t="str">
        <f aca="true" t="shared" si="2" ref="J6:J25">IF(I6&gt;=90,"Xuất sắc",IF(AND(I6&lt;90,I6&gt;=70),"Tốt",IF(AND(I6&gt;50,I6&lt;70),"Hoàn thành","Không hoàn thành")))</f>
        <v>Xuất sắc</v>
      </c>
      <c r="K6" s="11">
        <f aca="true" t="shared" si="3" ref="K6:K25">T6+U6</f>
        <v>30</v>
      </c>
      <c r="L6" s="11">
        <v>20</v>
      </c>
      <c r="M6" s="11">
        <v>50</v>
      </c>
      <c r="N6" s="11">
        <v>25</v>
      </c>
      <c r="O6" s="11">
        <f aca="true" t="shared" si="4" ref="O6:O23">(N6+M6+L6)*0.3</f>
        <v>28.5</v>
      </c>
      <c r="P6" s="11">
        <v>9</v>
      </c>
      <c r="Q6" s="13">
        <f aca="true" t="shared" si="5" ref="Q6:Q23">P6+O6+K6</f>
        <v>67.5</v>
      </c>
      <c r="R6" s="11" t="str">
        <f aca="true" t="shared" si="6" ref="R6:R25">IF(Q6&gt;=90,"Xuất sắc",IF(AND(Q6&lt;90,Q6&gt;=70),"Tốt",IF(AND(Q6&gt;50,Q6&lt;70),"Hoàn thành","Không hoàn thành")))</f>
        <v>Hoàn thành</v>
      </c>
      <c r="S6" s="17">
        <v>78.75</v>
      </c>
      <c r="T6" s="17">
        <f aca="true" t="shared" si="7" ref="T6:T25">IF(AND(S6&gt;=70,S6&lt;75),25,IF(AND(S6&gt;=65,S6&lt;70),20,IF(AND(S6&gt;=60,S6&lt;65),15,IF(AND(S6&gt;=55,S6&lt;60),10,IF(AND(S6&gt;=50,S6&lt;55),5,0)))))</f>
        <v>0</v>
      </c>
      <c r="U6" s="17">
        <f aca="true" t="shared" si="8" ref="U6:U25">IF(AND(S6&gt;=75,S6&lt;80),30,IF(AND(S6&gt;=80,S6&lt;85),35,IF(AND(S6&gt;=85,S6&lt;90),40,IF(AND(S6&gt;=90,S6&lt;95),45,IF(AND(S6&gt;=95),50,0)))))</f>
        <v>30</v>
      </c>
      <c r="V6" s="11"/>
      <c r="W6" s="11"/>
      <c r="X6" s="11">
        <f aca="true" t="shared" si="9" ref="X6:X25">S6*0.5</f>
        <v>39.375</v>
      </c>
      <c r="Y6" s="11">
        <v>20</v>
      </c>
      <c r="Z6" s="11">
        <v>50</v>
      </c>
      <c r="AA6" s="11">
        <v>25</v>
      </c>
      <c r="AB6" s="11">
        <f aca="true" t="shared" si="10" ref="AB6:AB23">(AA6+Z6+Y6)*0.3</f>
        <v>28.5</v>
      </c>
      <c r="AC6" s="11">
        <v>9</v>
      </c>
      <c r="AD6" s="11">
        <f aca="true" t="shared" si="11" ref="AD6:AD23">X6+AB6+AC6</f>
        <v>76.875</v>
      </c>
      <c r="AE6" s="11" t="str">
        <f aca="true" t="shared" si="12" ref="AE6:AE25">IF(AD6&gt;=90,"Xuất sắc",IF(AND(AD6&lt;90,AD6&gt;=70),"Tốt",IF(AND(AD6&gt;50,AD6&lt;70),"Hoàn thành","Không hoàn thành")))</f>
        <v>Tốt</v>
      </c>
    </row>
    <row r="7" spans="1:31" ht="30">
      <c r="A7" s="11">
        <v>2</v>
      </c>
      <c r="B7" s="12" t="s">
        <v>5</v>
      </c>
      <c r="C7" s="11">
        <v>45</v>
      </c>
      <c r="D7" s="11">
        <v>20</v>
      </c>
      <c r="E7" s="11">
        <v>44.44</v>
      </c>
      <c r="F7" s="11">
        <v>26.66</v>
      </c>
      <c r="G7" s="11">
        <f t="shared" si="0"/>
        <v>27.33</v>
      </c>
      <c r="H7" s="11">
        <v>5</v>
      </c>
      <c r="I7" s="14">
        <f t="shared" si="1"/>
        <v>77.33</v>
      </c>
      <c r="J7" s="11" t="str">
        <f t="shared" si="2"/>
        <v>Tốt</v>
      </c>
      <c r="K7" s="11">
        <f t="shared" si="3"/>
        <v>30</v>
      </c>
      <c r="L7" s="11">
        <v>20</v>
      </c>
      <c r="M7" s="11">
        <v>46</v>
      </c>
      <c r="N7" s="11">
        <v>21.5</v>
      </c>
      <c r="O7" s="11">
        <f t="shared" si="4"/>
        <v>26.25</v>
      </c>
      <c r="P7" s="11">
        <v>5</v>
      </c>
      <c r="Q7" s="13">
        <f t="shared" si="5"/>
        <v>61.25</v>
      </c>
      <c r="R7" s="11" t="str">
        <f t="shared" si="6"/>
        <v>Hoàn thành</v>
      </c>
      <c r="S7" s="17">
        <v>76.25</v>
      </c>
      <c r="T7" s="17">
        <f t="shared" si="7"/>
        <v>0</v>
      </c>
      <c r="U7" s="17">
        <f t="shared" si="8"/>
        <v>30</v>
      </c>
      <c r="V7" s="11"/>
      <c r="W7" s="11"/>
      <c r="X7" s="11">
        <f t="shared" si="9"/>
        <v>38.125</v>
      </c>
      <c r="Y7" s="11">
        <v>20</v>
      </c>
      <c r="Z7" s="11">
        <v>46</v>
      </c>
      <c r="AA7" s="11">
        <v>21.5</v>
      </c>
      <c r="AB7" s="11">
        <f t="shared" si="10"/>
        <v>26.25</v>
      </c>
      <c r="AC7" s="11">
        <v>5</v>
      </c>
      <c r="AD7" s="11">
        <f t="shared" si="11"/>
        <v>69.375</v>
      </c>
      <c r="AE7" s="11" t="str">
        <f t="shared" si="12"/>
        <v>Hoàn thành</v>
      </c>
    </row>
    <row r="8" spans="1:31" ht="30">
      <c r="A8" s="11">
        <v>3</v>
      </c>
      <c r="B8" s="12" t="s">
        <v>2</v>
      </c>
      <c r="C8" s="11">
        <v>50</v>
      </c>
      <c r="D8" s="11">
        <v>20</v>
      </c>
      <c r="E8" s="11">
        <v>47</v>
      </c>
      <c r="F8" s="11">
        <v>30</v>
      </c>
      <c r="G8" s="11">
        <f t="shared" si="0"/>
        <v>29.099999999999998</v>
      </c>
      <c r="H8" s="11">
        <v>14</v>
      </c>
      <c r="I8" s="14">
        <f t="shared" si="1"/>
        <v>93.1</v>
      </c>
      <c r="J8" s="11" t="str">
        <f t="shared" si="2"/>
        <v>Xuất sắc</v>
      </c>
      <c r="K8" s="11">
        <f t="shared" si="3"/>
        <v>25</v>
      </c>
      <c r="L8" s="11">
        <v>17.8</v>
      </c>
      <c r="M8" s="11">
        <v>44</v>
      </c>
      <c r="N8" s="11">
        <v>26</v>
      </c>
      <c r="O8" s="11">
        <f t="shared" si="4"/>
        <v>26.34</v>
      </c>
      <c r="P8" s="11">
        <v>13</v>
      </c>
      <c r="Q8" s="13">
        <f t="shared" si="5"/>
        <v>64.34</v>
      </c>
      <c r="R8" s="11" t="str">
        <f t="shared" si="6"/>
        <v>Hoàn thành</v>
      </c>
      <c r="S8" s="17">
        <v>70.5</v>
      </c>
      <c r="T8" s="17">
        <f t="shared" si="7"/>
        <v>25</v>
      </c>
      <c r="U8" s="17">
        <f t="shared" si="8"/>
        <v>0</v>
      </c>
      <c r="V8" s="11"/>
      <c r="W8" s="11"/>
      <c r="X8" s="11">
        <f t="shared" si="9"/>
        <v>35.25</v>
      </c>
      <c r="Y8" s="11">
        <v>17.8</v>
      </c>
      <c r="Z8" s="11">
        <v>44</v>
      </c>
      <c r="AA8" s="11">
        <v>26</v>
      </c>
      <c r="AB8" s="11">
        <f t="shared" si="10"/>
        <v>26.34</v>
      </c>
      <c r="AC8" s="11">
        <v>13</v>
      </c>
      <c r="AD8" s="11">
        <f t="shared" si="11"/>
        <v>74.59</v>
      </c>
      <c r="AE8" s="11" t="str">
        <f t="shared" si="12"/>
        <v>Tốt</v>
      </c>
    </row>
    <row r="9" spans="1:31" ht="30">
      <c r="A9" s="11">
        <v>4</v>
      </c>
      <c r="B9" s="12" t="s">
        <v>13</v>
      </c>
      <c r="C9" s="11">
        <v>43</v>
      </c>
      <c r="D9" s="11">
        <v>19.44</v>
      </c>
      <c r="E9" s="11">
        <v>44.44</v>
      </c>
      <c r="F9" s="11">
        <v>28</v>
      </c>
      <c r="G9" s="11">
        <f t="shared" si="0"/>
        <v>27.563999999999997</v>
      </c>
      <c r="H9" s="11">
        <v>0</v>
      </c>
      <c r="I9" s="14">
        <f t="shared" si="1"/>
        <v>70.564</v>
      </c>
      <c r="J9" s="11" t="str">
        <f t="shared" si="2"/>
        <v>Tốt</v>
      </c>
      <c r="K9" s="11">
        <f t="shared" si="3"/>
        <v>30</v>
      </c>
      <c r="L9" s="11">
        <v>18.8</v>
      </c>
      <c r="M9" s="11">
        <v>45</v>
      </c>
      <c r="N9" s="11">
        <v>24.3</v>
      </c>
      <c r="O9" s="11">
        <f t="shared" si="4"/>
        <v>26.429999999999996</v>
      </c>
      <c r="P9" s="11">
        <v>0</v>
      </c>
      <c r="Q9" s="13">
        <f t="shared" si="5"/>
        <v>56.42999999999999</v>
      </c>
      <c r="R9" s="11" t="str">
        <f t="shared" si="6"/>
        <v>Hoàn thành</v>
      </c>
      <c r="S9" s="17">
        <v>78.75</v>
      </c>
      <c r="T9" s="17">
        <f t="shared" si="7"/>
        <v>0</v>
      </c>
      <c r="U9" s="17">
        <f t="shared" si="8"/>
        <v>30</v>
      </c>
      <c r="V9" s="11"/>
      <c r="W9" s="11"/>
      <c r="X9" s="11">
        <f t="shared" si="9"/>
        <v>39.375</v>
      </c>
      <c r="Y9" s="11">
        <v>18.8</v>
      </c>
      <c r="Z9" s="11">
        <v>45</v>
      </c>
      <c r="AA9" s="11">
        <v>24.3</v>
      </c>
      <c r="AB9" s="11">
        <f t="shared" si="10"/>
        <v>26.429999999999996</v>
      </c>
      <c r="AC9" s="11">
        <v>0</v>
      </c>
      <c r="AD9" s="11">
        <f t="shared" si="11"/>
        <v>65.80499999999999</v>
      </c>
      <c r="AE9" s="11" t="str">
        <f t="shared" si="12"/>
        <v>Hoàn thành</v>
      </c>
    </row>
    <row r="10" spans="1:31" ht="30">
      <c r="A10" s="11">
        <v>5</v>
      </c>
      <c r="B10" s="12" t="s">
        <v>12</v>
      </c>
      <c r="C10" s="11">
        <v>35</v>
      </c>
      <c r="D10" s="11">
        <v>20</v>
      </c>
      <c r="E10" s="11">
        <v>50</v>
      </c>
      <c r="F10" s="11">
        <v>30</v>
      </c>
      <c r="G10" s="11">
        <f t="shared" si="0"/>
        <v>30</v>
      </c>
      <c r="H10" s="11">
        <v>11</v>
      </c>
      <c r="I10" s="14">
        <f t="shared" si="1"/>
        <v>76</v>
      </c>
      <c r="J10" s="11" t="str">
        <f t="shared" si="2"/>
        <v>Tốt</v>
      </c>
      <c r="K10" s="11">
        <f t="shared" si="3"/>
        <v>20</v>
      </c>
      <c r="L10" s="11">
        <v>20</v>
      </c>
      <c r="M10" s="11">
        <v>42.5</v>
      </c>
      <c r="N10" s="11">
        <v>25</v>
      </c>
      <c r="O10" s="11">
        <f t="shared" si="4"/>
        <v>26.25</v>
      </c>
      <c r="P10" s="11">
        <v>9</v>
      </c>
      <c r="Q10" s="13">
        <f t="shared" si="5"/>
        <v>55.25</v>
      </c>
      <c r="R10" s="11" t="str">
        <f t="shared" si="6"/>
        <v>Hoàn thành</v>
      </c>
      <c r="S10" s="17">
        <v>67.5</v>
      </c>
      <c r="T10" s="17">
        <f t="shared" si="7"/>
        <v>20</v>
      </c>
      <c r="U10" s="17">
        <f t="shared" si="8"/>
        <v>0</v>
      </c>
      <c r="V10" s="11"/>
      <c r="W10" s="11"/>
      <c r="X10" s="11">
        <f t="shared" si="9"/>
        <v>33.75</v>
      </c>
      <c r="Y10" s="11">
        <v>20</v>
      </c>
      <c r="Z10" s="11">
        <v>42.5</v>
      </c>
      <c r="AA10" s="11">
        <v>25</v>
      </c>
      <c r="AB10" s="11">
        <f t="shared" si="10"/>
        <v>26.25</v>
      </c>
      <c r="AC10" s="11">
        <v>9</v>
      </c>
      <c r="AD10" s="11">
        <f t="shared" si="11"/>
        <v>69</v>
      </c>
      <c r="AE10" s="11" t="str">
        <f t="shared" si="12"/>
        <v>Hoàn thành</v>
      </c>
    </row>
    <row r="11" spans="1:31" ht="31.5" customHeight="1">
      <c r="A11" s="11">
        <v>6</v>
      </c>
      <c r="B11" s="12" t="s">
        <v>4</v>
      </c>
      <c r="C11" s="11">
        <v>49.5</v>
      </c>
      <c r="D11" s="11">
        <v>20</v>
      </c>
      <c r="E11" s="11">
        <v>50</v>
      </c>
      <c r="F11" s="11">
        <v>30</v>
      </c>
      <c r="G11" s="11">
        <f t="shared" si="0"/>
        <v>30</v>
      </c>
      <c r="H11" s="11">
        <v>16.5</v>
      </c>
      <c r="I11" s="14">
        <f t="shared" si="1"/>
        <v>96</v>
      </c>
      <c r="J11" s="11" t="str">
        <f t="shared" si="2"/>
        <v>Xuất sắc</v>
      </c>
      <c r="K11" s="11">
        <f t="shared" si="3"/>
        <v>35</v>
      </c>
      <c r="L11" s="11">
        <v>19.4</v>
      </c>
      <c r="M11" s="11">
        <v>40.5</v>
      </c>
      <c r="N11" s="11">
        <v>25</v>
      </c>
      <c r="O11" s="11">
        <f t="shared" si="4"/>
        <v>25.470000000000002</v>
      </c>
      <c r="P11" s="11">
        <v>14.5</v>
      </c>
      <c r="Q11" s="13">
        <f t="shared" si="5"/>
        <v>74.97</v>
      </c>
      <c r="R11" s="11" t="str">
        <f t="shared" si="6"/>
        <v>Tốt</v>
      </c>
      <c r="S11" s="17">
        <v>82.75</v>
      </c>
      <c r="T11" s="17">
        <f t="shared" si="7"/>
        <v>0</v>
      </c>
      <c r="U11" s="17">
        <f t="shared" si="8"/>
        <v>35</v>
      </c>
      <c r="V11" s="11"/>
      <c r="W11" s="11"/>
      <c r="X11" s="11">
        <f t="shared" si="9"/>
        <v>41.375</v>
      </c>
      <c r="Y11" s="11">
        <v>19.4</v>
      </c>
      <c r="Z11" s="11">
        <v>40.5</v>
      </c>
      <c r="AA11" s="11">
        <v>25</v>
      </c>
      <c r="AB11" s="11">
        <f t="shared" si="10"/>
        <v>25.470000000000002</v>
      </c>
      <c r="AC11" s="11">
        <v>14.5</v>
      </c>
      <c r="AD11" s="11">
        <f t="shared" si="11"/>
        <v>81.345</v>
      </c>
      <c r="AE11" s="11" t="str">
        <f t="shared" si="12"/>
        <v>Tốt</v>
      </c>
    </row>
    <row r="12" spans="1:31" ht="45">
      <c r="A12" s="11">
        <v>7</v>
      </c>
      <c r="B12" s="12" t="s">
        <v>8</v>
      </c>
      <c r="C12" s="11">
        <v>46.25</v>
      </c>
      <c r="D12" s="11">
        <v>19.8</v>
      </c>
      <c r="E12" s="11">
        <v>50</v>
      </c>
      <c r="F12" s="11">
        <v>30</v>
      </c>
      <c r="G12" s="11">
        <f t="shared" si="0"/>
        <v>29.939999999999998</v>
      </c>
      <c r="H12" s="11">
        <v>15</v>
      </c>
      <c r="I12" s="14">
        <f t="shared" si="1"/>
        <v>91.19</v>
      </c>
      <c r="J12" s="11" t="str">
        <f t="shared" si="2"/>
        <v>Xuất sắc</v>
      </c>
      <c r="K12" s="11">
        <f t="shared" si="3"/>
        <v>20</v>
      </c>
      <c r="L12" s="11">
        <v>18.6</v>
      </c>
      <c r="M12" s="11">
        <v>40.5</v>
      </c>
      <c r="N12" s="11">
        <v>26.5</v>
      </c>
      <c r="O12" s="11">
        <f t="shared" si="4"/>
        <v>25.679999999999996</v>
      </c>
      <c r="P12" s="11">
        <v>0</v>
      </c>
      <c r="Q12" s="13">
        <f t="shared" si="5"/>
        <v>45.67999999999999</v>
      </c>
      <c r="R12" s="11" t="str">
        <f t="shared" si="6"/>
        <v>Không hoàn thành</v>
      </c>
      <c r="S12" s="17">
        <v>68.5</v>
      </c>
      <c r="T12" s="17">
        <f t="shared" si="7"/>
        <v>20</v>
      </c>
      <c r="U12" s="17">
        <f t="shared" si="8"/>
        <v>0</v>
      </c>
      <c r="V12" s="11"/>
      <c r="W12" s="11"/>
      <c r="X12" s="11">
        <f t="shared" si="9"/>
        <v>34.25</v>
      </c>
      <c r="Y12" s="11">
        <v>18.6</v>
      </c>
      <c r="Z12" s="11">
        <v>40.5</v>
      </c>
      <c r="AA12" s="11">
        <v>26.5</v>
      </c>
      <c r="AB12" s="11">
        <f t="shared" si="10"/>
        <v>25.679999999999996</v>
      </c>
      <c r="AC12" s="11">
        <v>0</v>
      </c>
      <c r="AD12" s="11">
        <f t="shared" si="11"/>
        <v>59.92999999999999</v>
      </c>
      <c r="AE12" s="11" t="str">
        <f t="shared" si="12"/>
        <v>Hoàn thành</v>
      </c>
    </row>
    <row r="13" spans="1:31" ht="38.25" customHeight="1">
      <c r="A13" s="11">
        <v>8</v>
      </c>
      <c r="B13" s="12" t="s">
        <v>3</v>
      </c>
      <c r="C13" s="11">
        <v>50</v>
      </c>
      <c r="D13" s="11">
        <v>18.7</v>
      </c>
      <c r="E13" s="11">
        <v>45.45</v>
      </c>
      <c r="F13" s="11">
        <v>28</v>
      </c>
      <c r="G13" s="11">
        <f t="shared" si="0"/>
        <v>27.645</v>
      </c>
      <c r="H13" s="11">
        <v>8</v>
      </c>
      <c r="I13" s="14">
        <f t="shared" si="1"/>
        <v>85.645</v>
      </c>
      <c r="J13" s="11" t="str">
        <f t="shared" si="2"/>
        <v>Tốt</v>
      </c>
      <c r="K13" s="11">
        <f t="shared" si="3"/>
        <v>35</v>
      </c>
      <c r="L13" s="11">
        <v>18.6</v>
      </c>
      <c r="M13" s="11">
        <v>44.5</v>
      </c>
      <c r="N13" s="11">
        <v>26</v>
      </c>
      <c r="O13" s="11">
        <f t="shared" si="4"/>
        <v>26.729999999999997</v>
      </c>
      <c r="P13" s="13">
        <v>8</v>
      </c>
      <c r="Q13" s="13">
        <f t="shared" si="5"/>
        <v>69.72999999999999</v>
      </c>
      <c r="R13" s="11" t="str">
        <f t="shared" si="6"/>
        <v>Hoàn thành</v>
      </c>
      <c r="S13" s="17">
        <v>84</v>
      </c>
      <c r="T13" s="17">
        <f t="shared" si="7"/>
        <v>0</v>
      </c>
      <c r="U13" s="17">
        <f t="shared" si="8"/>
        <v>35</v>
      </c>
      <c r="V13" s="11"/>
      <c r="W13" s="11"/>
      <c r="X13" s="11">
        <f t="shared" si="9"/>
        <v>42</v>
      </c>
      <c r="Y13" s="11">
        <v>18.6</v>
      </c>
      <c r="Z13" s="11">
        <v>44.5</v>
      </c>
      <c r="AA13" s="11">
        <v>26</v>
      </c>
      <c r="AB13" s="11">
        <f t="shared" si="10"/>
        <v>26.729999999999997</v>
      </c>
      <c r="AC13" s="13">
        <v>8</v>
      </c>
      <c r="AD13" s="11">
        <f t="shared" si="11"/>
        <v>76.72999999999999</v>
      </c>
      <c r="AE13" s="11" t="str">
        <f t="shared" si="12"/>
        <v>Tốt</v>
      </c>
    </row>
    <row r="14" spans="1:31" ht="38.25" customHeight="1">
      <c r="A14" s="11">
        <v>9</v>
      </c>
      <c r="B14" s="12" t="s">
        <v>7</v>
      </c>
      <c r="C14" s="11">
        <v>40</v>
      </c>
      <c r="D14" s="11">
        <v>20</v>
      </c>
      <c r="E14" s="11">
        <v>47.1</v>
      </c>
      <c r="F14" s="11">
        <v>30</v>
      </c>
      <c r="G14" s="11">
        <f t="shared" si="0"/>
        <v>29.129999999999995</v>
      </c>
      <c r="H14" s="11">
        <v>11</v>
      </c>
      <c r="I14" s="14">
        <f t="shared" si="1"/>
        <v>80.13</v>
      </c>
      <c r="J14" s="11" t="str">
        <f t="shared" si="2"/>
        <v>Tốt</v>
      </c>
      <c r="K14" s="11">
        <f t="shared" si="3"/>
        <v>30</v>
      </c>
      <c r="L14" s="11">
        <v>19.6</v>
      </c>
      <c r="M14" s="11">
        <v>45.5</v>
      </c>
      <c r="N14" s="11">
        <v>23</v>
      </c>
      <c r="O14" s="11">
        <f t="shared" si="4"/>
        <v>26.429999999999996</v>
      </c>
      <c r="P14" s="11">
        <v>11</v>
      </c>
      <c r="Q14" s="13">
        <f t="shared" si="5"/>
        <v>67.42999999999999</v>
      </c>
      <c r="R14" s="11" t="str">
        <f t="shared" si="6"/>
        <v>Hoàn thành</v>
      </c>
      <c r="S14" s="17">
        <v>75.25</v>
      </c>
      <c r="T14" s="17">
        <f t="shared" si="7"/>
        <v>0</v>
      </c>
      <c r="U14" s="17">
        <f t="shared" si="8"/>
        <v>30</v>
      </c>
      <c r="V14" s="11"/>
      <c r="W14" s="11"/>
      <c r="X14" s="11">
        <f t="shared" si="9"/>
        <v>37.625</v>
      </c>
      <c r="Y14" s="11">
        <v>19.6</v>
      </c>
      <c r="Z14" s="11">
        <v>45.5</v>
      </c>
      <c r="AA14" s="11">
        <v>23</v>
      </c>
      <c r="AB14" s="11">
        <f t="shared" si="10"/>
        <v>26.429999999999996</v>
      </c>
      <c r="AC14" s="11">
        <v>11</v>
      </c>
      <c r="AD14" s="11">
        <f t="shared" si="11"/>
        <v>75.05499999999999</v>
      </c>
      <c r="AE14" s="11" t="str">
        <f t="shared" si="12"/>
        <v>Tốt</v>
      </c>
    </row>
    <row r="15" spans="1:31" ht="30">
      <c r="A15" s="11">
        <v>10</v>
      </c>
      <c r="B15" s="12" t="s">
        <v>14</v>
      </c>
      <c r="C15" s="11">
        <v>45</v>
      </c>
      <c r="D15" s="11">
        <v>20</v>
      </c>
      <c r="E15" s="11">
        <v>41.7</v>
      </c>
      <c r="F15" s="11">
        <v>28</v>
      </c>
      <c r="G15" s="11">
        <f t="shared" si="0"/>
        <v>26.91</v>
      </c>
      <c r="H15" s="11">
        <v>11</v>
      </c>
      <c r="I15" s="14">
        <f t="shared" si="1"/>
        <v>82.91</v>
      </c>
      <c r="J15" s="11" t="str">
        <f t="shared" si="2"/>
        <v>Tốt</v>
      </c>
      <c r="K15" s="11">
        <f t="shared" si="3"/>
        <v>25</v>
      </c>
      <c r="L15" s="11">
        <v>20</v>
      </c>
      <c r="M15" s="11">
        <v>37.5</v>
      </c>
      <c r="N15" s="11">
        <v>21.5</v>
      </c>
      <c r="O15" s="11">
        <f t="shared" si="4"/>
        <v>23.7</v>
      </c>
      <c r="P15" s="11">
        <v>9</v>
      </c>
      <c r="Q15" s="13">
        <f t="shared" si="5"/>
        <v>57.7</v>
      </c>
      <c r="R15" s="11" t="str">
        <f t="shared" si="6"/>
        <v>Hoàn thành</v>
      </c>
      <c r="S15" s="17">
        <v>71</v>
      </c>
      <c r="T15" s="17">
        <f t="shared" si="7"/>
        <v>25</v>
      </c>
      <c r="U15" s="17">
        <f t="shared" si="8"/>
        <v>0</v>
      </c>
      <c r="V15" s="11"/>
      <c r="W15" s="11"/>
      <c r="X15" s="11">
        <f t="shared" si="9"/>
        <v>35.5</v>
      </c>
      <c r="Y15" s="11">
        <v>20</v>
      </c>
      <c r="Z15" s="11">
        <v>37.5</v>
      </c>
      <c r="AA15" s="11">
        <v>21.5</v>
      </c>
      <c r="AB15" s="11">
        <f t="shared" si="10"/>
        <v>23.7</v>
      </c>
      <c r="AC15" s="11">
        <v>9</v>
      </c>
      <c r="AD15" s="11">
        <f t="shared" si="11"/>
        <v>68.2</v>
      </c>
      <c r="AE15" s="11" t="str">
        <f t="shared" si="12"/>
        <v>Hoàn thành</v>
      </c>
    </row>
    <row r="16" spans="1:31" ht="30">
      <c r="A16" s="11">
        <v>11</v>
      </c>
      <c r="B16" s="12" t="s">
        <v>10</v>
      </c>
      <c r="C16" s="11">
        <v>50</v>
      </c>
      <c r="D16" s="11">
        <v>18.2</v>
      </c>
      <c r="E16" s="11">
        <v>49.3</v>
      </c>
      <c r="F16" s="11">
        <v>26</v>
      </c>
      <c r="G16" s="11">
        <f t="shared" si="0"/>
        <v>28.05</v>
      </c>
      <c r="H16" s="11">
        <v>20</v>
      </c>
      <c r="I16" s="14">
        <f t="shared" si="1"/>
        <v>98.05</v>
      </c>
      <c r="J16" s="11" t="str">
        <f t="shared" si="2"/>
        <v>Xuất sắc</v>
      </c>
      <c r="K16" s="11">
        <f t="shared" si="3"/>
        <v>30</v>
      </c>
      <c r="L16" s="11">
        <v>17</v>
      </c>
      <c r="M16" s="11">
        <v>48</v>
      </c>
      <c r="N16" s="11">
        <v>22</v>
      </c>
      <c r="O16" s="11">
        <f t="shared" si="4"/>
        <v>26.099999999999998</v>
      </c>
      <c r="P16" s="11">
        <v>10</v>
      </c>
      <c r="Q16" s="13">
        <f t="shared" si="5"/>
        <v>66.1</v>
      </c>
      <c r="R16" s="11" t="str">
        <f t="shared" si="6"/>
        <v>Hoàn thành</v>
      </c>
      <c r="S16" s="15">
        <v>77.5</v>
      </c>
      <c r="T16" s="17">
        <f t="shared" si="7"/>
        <v>0</v>
      </c>
      <c r="U16" s="17">
        <f t="shared" si="8"/>
        <v>30</v>
      </c>
      <c r="V16" s="11"/>
      <c r="W16" s="11"/>
      <c r="X16" s="11">
        <f t="shared" si="9"/>
        <v>38.75</v>
      </c>
      <c r="Y16" s="11">
        <v>17</v>
      </c>
      <c r="Z16" s="11">
        <v>48</v>
      </c>
      <c r="AA16" s="11">
        <v>22</v>
      </c>
      <c r="AB16" s="11">
        <f t="shared" si="10"/>
        <v>26.099999999999998</v>
      </c>
      <c r="AC16" s="11">
        <v>10</v>
      </c>
      <c r="AD16" s="11">
        <f t="shared" si="11"/>
        <v>74.85</v>
      </c>
      <c r="AE16" s="11" t="str">
        <f t="shared" si="12"/>
        <v>Tốt</v>
      </c>
    </row>
    <row r="17" spans="1:31" ht="37.5" customHeight="1">
      <c r="A17" s="11">
        <v>12</v>
      </c>
      <c r="B17" s="12" t="s">
        <v>11</v>
      </c>
      <c r="C17" s="11">
        <v>35</v>
      </c>
      <c r="D17" s="11">
        <v>18.8</v>
      </c>
      <c r="E17" s="11">
        <v>46</v>
      </c>
      <c r="F17" s="11">
        <v>24</v>
      </c>
      <c r="G17" s="11">
        <f t="shared" si="0"/>
        <v>26.639999999999997</v>
      </c>
      <c r="H17" s="11">
        <v>15</v>
      </c>
      <c r="I17" s="14">
        <f t="shared" si="1"/>
        <v>76.64</v>
      </c>
      <c r="J17" s="11" t="str">
        <f t="shared" si="2"/>
        <v>Tốt</v>
      </c>
      <c r="K17" s="11">
        <f t="shared" si="3"/>
        <v>25</v>
      </c>
      <c r="L17" s="11">
        <v>18.6</v>
      </c>
      <c r="M17" s="11">
        <v>38.5</v>
      </c>
      <c r="N17" s="11">
        <v>19</v>
      </c>
      <c r="O17" s="11">
        <f t="shared" si="4"/>
        <v>22.83</v>
      </c>
      <c r="P17" s="13">
        <v>15</v>
      </c>
      <c r="Q17" s="13">
        <f t="shared" si="5"/>
        <v>62.83</v>
      </c>
      <c r="R17" s="11" t="str">
        <f t="shared" si="6"/>
        <v>Hoàn thành</v>
      </c>
      <c r="S17" s="15">
        <v>70.75</v>
      </c>
      <c r="T17" s="17">
        <f t="shared" si="7"/>
        <v>25</v>
      </c>
      <c r="U17" s="17">
        <f t="shared" si="8"/>
        <v>0</v>
      </c>
      <c r="V17" s="11"/>
      <c r="W17" s="11"/>
      <c r="X17" s="11">
        <f t="shared" si="9"/>
        <v>35.375</v>
      </c>
      <c r="Y17" s="11">
        <v>18.6</v>
      </c>
      <c r="Z17" s="11">
        <v>38.5</v>
      </c>
      <c r="AA17" s="11">
        <v>19</v>
      </c>
      <c r="AB17" s="11">
        <f t="shared" si="10"/>
        <v>22.83</v>
      </c>
      <c r="AC17" s="13">
        <v>15</v>
      </c>
      <c r="AD17" s="11">
        <f t="shared" si="11"/>
        <v>73.205</v>
      </c>
      <c r="AE17" s="11" t="str">
        <f t="shared" si="12"/>
        <v>Tốt</v>
      </c>
    </row>
    <row r="18" spans="1:31" ht="30">
      <c r="A18" s="11">
        <v>13</v>
      </c>
      <c r="B18" s="12" t="s">
        <v>1</v>
      </c>
      <c r="C18" s="11">
        <v>50</v>
      </c>
      <c r="D18" s="11">
        <v>19</v>
      </c>
      <c r="E18" s="11">
        <v>49</v>
      </c>
      <c r="F18" s="11">
        <v>30</v>
      </c>
      <c r="G18" s="11">
        <f t="shared" si="0"/>
        <v>29.4</v>
      </c>
      <c r="H18" s="11">
        <v>13</v>
      </c>
      <c r="I18" s="14">
        <f t="shared" si="1"/>
        <v>92.4</v>
      </c>
      <c r="J18" s="11" t="str">
        <f t="shared" si="2"/>
        <v>Xuất sắc</v>
      </c>
      <c r="K18" s="11">
        <f t="shared" si="3"/>
        <v>30</v>
      </c>
      <c r="L18" s="11">
        <v>17.2</v>
      </c>
      <c r="M18" s="11">
        <v>41.5</v>
      </c>
      <c r="N18" s="11">
        <v>23</v>
      </c>
      <c r="O18" s="11">
        <f t="shared" si="4"/>
        <v>24.51</v>
      </c>
      <c r="P18" s="11">
        <v>13</v>
      </c>
      <c r="Q18" s="13">
        <f t="shared" si="5"/>
        <v>67.51</v>
      </c>
      <c r="R18" s="11" t="str">
        <f t="shared" si="6"/>
        <v>Hoàn thành</v>
      </c>
      <c r="S18" s="15">
        <v>75.5</v>
      </c>
      <c r="T18" s="17">
        <f t="shared" si="7"/>
        <v>0</v>
      </c>
      <c r="U18" s="17">
        <f t="shared" si="8"/>
        <v>30</v>
      </c>
      <c r="V18" s="11"/>
      <c r="W18" s="11"/>
      <c r="X18" s="11">
        <f t="shared" si="9"/>
        <v>37.75</v>
      </c>
      <c r="Y18" s="11">
        <v>17.2</v>
      </c>
      <c r="Z18" s="11">
        <v>41.5</v>
      </c>
      <c r="AA18" s="11">
        <v>23</v>
      </c>
      <c r="AB18" s="11">
        <f t="shared" si="10"/>
        <v>24.51</v>
      </c>
      <c r="AC18" s="11">
        <v>13</v>
      </c>
      <c r="AD18" s="11">
        <f t="shared" si="11"/>
        <v>75.26</v>
      </c>
      <c r="AE18" s="11" t="str">
        <f t="shared" si="12"/>
        <v>Tốt</v>
      </c>
    </row>
    <row r="19" spans="1:31" ht="30">
      <c r="A19" s="11">
        <v>14</v>
      </c>
      <c r="B19" s="12" t="s">
        <v>15</v>
      </c>
      <c r="C19" s="11">
        <v>40</v>
      </c>
      <c r="D19" s="11">
        <v>19.4</v>
      </c>
      <c r="E19" s="11">
        <v>45.8</v>
      </c>
      <c r="F19" s="11">
        <v>27</v>
      </c>
      <c r="G19" s="11">
        <f t="shared" si="0"/>
        <v>27.659999999999997</v>
      </c>
      <c r="H19" s="11">
        <v>15</v>
      </c>
      <c r="I19" s="14">
        <f t="shared" si="1"/>
        <v>82.66</v>
      </c>
      <c r="J19" s="11" t="str">
        <f t="shared" si="2"/>
        <v>Tốt</v>
      </c>
      <c r="K19" s="11">
        <f t="shared" si="3"/>
        <v>25</v>
      </c>
      <c r="L19" s="11">
        <v>19.4</v>
      </c>
      <c r="M19" s="11">
        <v>41.5</v>
      </c>
      <c r="N19" s="11">
        <v>23</v>
      </c>
      <c r="O19" s="11">
        <f t="shared" si="4"/>
        <v>25.17</v>
      </c>
      <c r="P19" s="11">
        <v>15</v>
      </c>
      <c r="Q19" s="13">
        <f t="shared" si="5"/>
        <v>65.17</v>
      </c>
      <c r="R19" s="11" t="str">
        <f t="shared" si="6"/>
        <v>Hoàn thành</v>
      </c>
      <c r="S19" s="15">
        <v>72.5</v>
      </c>
      <c r="T19" s="17">
        <f t="shared" si="7"/>
        <v>25</v>
      </c>
      <c r="U19" s="17">
        <f t="shared" si="8"/>
        <v>0</v>
      </c>
      <c r="V19" s="11"/>
      <c r="W19" s="11"/>
      <c r="X19" s="11">
        <f t="shared" si="9"/>
        <v>36.25</v>
      </c>
      <c r="Y19" s="11">
        <v>19.4</v>
      </c>
      <c r="Z19" s="11">
        <v>41.5</v>
      </c>
      <c r="AA19" s="11">
        <v>23</v>
      </c>
      <c r="AB19" s="11">
        <f t="shared" si="10"/>
        <v>25.17</v>
      </c>
      <c r="AC19" s="11">
        <v>15</v>
      </c>
      <c r="AD19" s="11">
        <f t="shared" si="11"/>
        <v>76.42</v>
      </c>
      <c r="AE19" s="11" t="str">
        <f t="shared" si="12"/>
        <v>Tốt</v>
      </c>
    </row>
    <row r="20" spans="1:31" ht="30">
      <c r="A20" s="11">
        <v>15</v>
      </c>
      <c r="B20" s="12" t="s">
        <v>23</v>
      </c>
      <c r="C20" s="11">
        <v>43.75</v>
      </c>
      <c r="D20" s="11">
        <v>20</v>
      </c>
      <c r="E20" s="11">
        <v>46</v>
      </c>
      <c r="F20" s="11">
        <v>28.9</v>
      </c>
      <c r="G20" s="11">
        <f t="shared" si="0"/>
        <v>28.470000000000002</v>
      </c>
      <c r="H20" s="11">
        <v>14</v>
      </c>
      <c r="I20" s="14">
        <f t="shared" si="1"/>
        <v>86.22</v>
      </c>
      <c r="J20" s="11" t="str">
        <f t="shared" si="2"/>
        <v>Tốt</v>
      </c>
      <c r="K20" s="11">
        <f t="shared" si="3"/>
        <v>30</v>
      </c>
      <c r="L20" s="11">
        <v>14.8</v>
      </c>
      <c r="M20" s="11">
        <v>44</v>
      </c>
      <c r="N20" s="11">
        <v>24</v>
      </c>
      <c r="O20" s="11">
        <f t="shared" si="4"/>
        <v>24.84</v>
      </c>
      <c r="P20" s="11">
        <v>12</v>
      </c>
      <c r="Q20" s="13">
        <f t="shared" si="5"/>
        <v>66.84</v>
      </c>
      <c r="R20" s="11" t="str">
        <f t="shared" si="6"/>
        <v>Hoàn thành</v>
      </c>
      <c r="S20" s="15">
        <v>76.75</v>
      </c>
      <c r="T20" s="17">
        <f t="shared" si="7"/>
        <v>0</v>
      </c>
      <c r="U20" s="17">
        <f t="shared" si="8"/>
        <v>30</v>
      </c>
      <c r="V20" s="11"/>
      <c r="W20" s="11"/>
      <c r="X20" s="11">
        <f t="shared" si="9"/>
        <v>38.375</v>
      </c>
      <c r="Y20" s="11">
        <v>14.8</v>
      </c>
      <c r="Z20" s="11">
        <v>44</v>
      </c>
      <c r="AA20" s="11">
        <v>24</v>
      </c>
      <c r="AB20" s="11">
        <f t="shared" si="10"/>
        <v>24.84</v>
      </c>
      <c r="AC20" s="11">
        <v>12</v>
      </c>
      <c r="AD20" s="11">
        <f t="shared" si="11"/>
        <v>75.215</v>
      </c>
      <c r="AE20" s="11" t="str">
        <f t="shared" si="12"/>
        <v>Tốt</v>
      </c>
    </row>
    <row r="21" spans="1:31" ht="30">
      <c r="A21" s="11">
        <v>16</v>
      </c>
      <c r="B21" s="12" t="s">
        <v>6</v>
      </c>
      <c r="C21" s="11">
        <v>45</v>
      </c>
      <c r="D21" s="11">
        <v>18.89</v>
      </c>
      <c r="E21" s="11">
        <v>45.27</v>
      </c>
      <c r="F21" s="11">
        <v>29</v>
      </c>
      <c r="G21" s="11">
        <f t="shared" si="0"/>
        <v>27.948000000000004</v>
      </c>
      <c r="H21" s="11">
        <v>4</v>
      </c>
      <c r="I21" s="14">
        <f t="shared" si="1"/>
        <v>76.94800000000001</v>
      </c>
      <c r="J21" s="11" t="str">
        <f t="shared" si="2"/>
        <v>Tốt</v>
      </c>
      <c r="K21" s="11">
        <f t="shared" si="3"/>
        <v>25</v>
      </c>
      <c r="L21" s="11">
        <v>18.2</v>
      </c>
      <c r="M21" s="11">
        <v>42.5</v>
      </c>
      <c r="N21" s="11">
        <v>25.5</v>
      </c>
      <c r="O21" s="11">
        <f t="shared" si="4"/>
        <v>25.86</v>
      </c>
      <c r="P21" s="11">
        <v>4</v>
      </c>
      <c r="Q21" s="13">
        <f t="shared" si="5"/>
        <v>54.86</v>
      </c>
      <c r="R21" s="11" t="str">
        <f t="shared" si="6"/>
        <v>Hoàn thành</v>
      </c>
      <c r="S21" s="15">
        <v>73</v>
      </c>
      <c r="T21" s="17">
        <f t="shared" si="7"/>
        <v>25</v>
      </c>
      <c r="U21" s="17">
        <f t="shared" si="8"/>
        <v>0</v>
      </c>
      <c r="V21" s="11"/>
      <c r="W21" s="11"/>
      <c r="X21" s="11">
        <f t="shared" si="9"/>
        <v>36.5</v>
      </c>
      <c r="Y21" s="11">
        <v>18.2</v>
      </c>
      <c r="Z21" s="11">
        <v>42.5</v>
      </c>
      <c r="AA21" s="11">
        <v>25.5</v>
      </c>
      <c r="AB21" s="11">
        <f t="shared" si="10"/>
        <v>25.86</v>
      </c>
      <c r="AC21" s="11">
        <v>4</v>
      </c>
      <c r="AD21" s="11">
        <f t="shared" si="11"/>
        <v>66.36</v>
      </c>
      <c r="AE21" s="11" t="str">
        <f t="shared" si="12"/>
        <v>Hoàn thành</v>
      </c>
    </row>
    <row r="22" spans="1:31" ht="30">
      <c r="A22" s="11">
        <v>17</v>
      </c>
      <c r="B22" s="12" t="s">
        <v>9</v>
      </c>
      <c r="C22" s="11">
        <v>35</v>
      </c>
      <c r="D22" s="11">
        <v>20</v>
      </c>
      <c r="E22" s="11">
        <v>44</v>
      </c>
      <c r="F22" s="11">
        <v>29</v>
      </c>
      <c r="G22" s="11">
        <f t="shared" si="0"/>
        <v>27.9</v>
      </c>
      <c r="H22" s="11">
        <v>13</v>
      </c>
      <c r="I22" s="14">
        <f t="shared" si="1"/>
        <v>75.9</v>
      </c>
      <c r="J22" s="11" t="str">
        <f t="shared" si="2"/>
        <v>Tốt</v>
      </c>
      <c r="K22" s="11">
        <f t="shared" si="3"/>
        <v>15</v>
      </c>
      <c r="L22" s="11">
        <v>19.2</v>
      </c>
      <c r="M22" s="11">
        <v>40</v>
      </c>
      <c r="N22" s="11">
        <v>21</v>
      </c>
      <c r="O22" s="11">
        <f t="shared" si="4"/>
        <v>24.06</v>
      </c>
      <c r="P22" s="11">
        <v>13</v>
      </c>
      <c r="Q22" s="13">
        <f t="shared" si="5"/>
        <v>52.06</v>
      </c>
      <c r="R22" s="11" t="str">
        <f t="shared" si="6"/>
        <v>Hoàn thành</v>
      </c>
      <c r="S22" s="15">
        <v>63.25</v>
      </c>
      <c r="T22" s="17">
        <f t="shared" si="7"/>
        <v>15</v>
      </c>
      <c r="U22" s="17">
        <f t="shared" si="8"/>
        <v>0</v>
      </c>
      <c r="V22" s="11"/>
      <c r="W22" s="11"/>
      <c r="X22" s="11">
        <f t="shared" si="9"/>
        <v>31.625</v>
      </c>
      <c r="Y22" s="11">
        <v>19.2</v>
      </c>
      <c r="Z22" s="11">
        <v>40</v>
      </c>
      <c r="AA22" s="11">
        <v>21</v>
      </c>
      <c r="AB22" s="11">
        <f t="shared" si="10"/>
        <v>24.06</v>
      </c>
      <c r="AC22" s="11">
        <v>13</v>
      </c>
      <c r="AD22" s="11">
        <f t="shared" si="11"/>
        <v>68.685</v>
      </c>
      <c r="AE22" s="11" t="str">
        <f t="shared" si="12"/>
        <v>Hoàn thành</v>
      </c>
    </row>
    <row r="23" spans="1:31" ht="30">
      <c r="A23" s="53">
        <v>18</v>
      </c>
      <c r="B23" s="54" t="s">
        <v>16</v>
      </c>
      <c r="C23" s="53">
        <v>50</v>
      </c>
      <c r="D23" s="53">
        <v>20</v>
      </c>
      <c r="E23" s="53">
        <v>41.66</v>
      </c>
      <c r="F23" s="53">
        <v>28.57</v>
      </c>
      <c r="G23" s="53">
        <f t="shared" si="0"/>
        <v>27.068999999999996</v>
      </c>
      <c r="H23" s="53">
        <v>15</v>
      </c>
      <c r="I23" s="55">
        <f t="shared" si="1"/>
        <v>92.06899999999999</v>
      </c>
      <c r="J23" s="53" t="str">
        <f t="shared" si="2"/>
        <v>Xuất sắc</v>
      </c>
      <c r="K23" s="53">
        <f t="shared" si="3"/>
        <v>35</v>
      </c>
      <c r="L23" s="53">
        <v>20</v>
      </c>
      <c r="M23" s="53">
        <v>46.5</v>
      </c>
      <c r="N23" s="53">
        <v>23.5</v>
      </c>
      <c r="O23" s="53">
        <f t="shared" si="4"/>
        <v>27</v>
      </c>
      <c r="P23" s="53">
        <v>15</v>
      </c>
      <c r="Q23" s="56">
        <f t="shared" si="5"/>
        <v>77</v>
      </c>
      <c r="R23" s="53" t="str">
        <f t="shared" si="6"/>
        <v>Tốt</v>
      </c>
      <c r="S23" s="16">
        <v>82</v>
      </c>
      <c r="T23" s="57">
        <f t="shared" si="7"/>
        <v>0</v>
      </c>
      <c r="U23" s="57">
        <f t="shared" si="8"/>
        <v>35</v>
      </c>
      <c r="V23" s="53"/>
      <c r="W23" s="53"/>
      <c r="X23" s="53">
        <f t="shared" si="9"/>
        <v>41</v>
      </c>
      <c r="Y23" s="53">
        <v>20</v>
      </c>
      <c r="Z23" s="53">
        <v>46.5</v>
      </c>
      <c r="AA23" s="53">
        <v>23.5</v>
      </c>
      <c r="AB23" s="53">
        <f t="shared" si="10"/>
        <v>27</v>
      </c>
      <c r="AC23" s="53">
        <v>15</v>
      </c>
      <c r="AD23" s="53">
        <f t="shared" si="11"/>
        <v>83</v>
      </c>
      <c r="AE23" s="53" t="str">
        <f t="shared" si="12"/>
        <v>Tốt</v>
      </c>
    </row>
    <row r="24" spans="1:31" ht="15">
      <c r="A24" s="50">
        <v>19</v>
      </c>
      <c r="B24" s="50" t="s">
        <v>59</v>
      </c>
      <c r="C24" s="51">
        <v>39.87</v>
      </c>
      <c r="D24" s="51">
        <v>17.22</v>
      </c>
      <c r="E24" s="51">
        <v>47.92</v>
      </c>
      <c r="F24" s="51">
        <v>21</v>
      </c>
      <c r="G24" s="11">
        <f t="shared" si="0"/>
        <v>25.842</v>
      </c>
      <c r="H24" s="51">
        <v>15</v>
      </c>
      <c r="I24" s="14">
        <f t="shared" si="1"/>
        <v>80.71199999999999</v>
      </c>
      <c r="J24" s="11" t="str">
        <f t="shared" si="2"/>
        <v>Tốt</v>
      </c>
      <c r="K24" s="52">
        <f t="shared" si="3"/>
        <v>30</v>
      </c>
      <c r="L24" s="51">
        <v>17.22</v>
      </c>
      <c r="M24" s="51">
        <v>47.92</v>
      </c>
      <c r="N24" s="51">
        <v>21</v>
      </c>
      <c r="O24" s="11">
        <f>(N24+M24+L24)*0.3</f>
        <v>25.842</v>
      </c>
      <c r="P24" s="11">
        <v>16</v>
      </c>
      <c r="Q24" s="13">
        <f>P24+O24+K24</f>
        <v>71.842</v>
      </c>
      <c r="R24" s="11" t="str">
        <f t="shared" si="6"/>
        <v>Tốt</v>
      </c>
      <c r="S24" s="50">
        <v>79.75</v>
      </c>
      <c r="T24" s="50">
        <f t="shared" si="7"/>
        <v>0</v>
      </c>
      <c r="U24" s="50">
        <f t="shared" si="8"/>
        <v>30</v>
      </c>
      <c r="V24" s="50"/>
      <c r="W24" s="50"/>
      <c r="X24" s="50">
        <f t="shared" si="9"/>
        <v>39.875</v>
      </c>
      <c r="Y24" s="51">
        <v>17.22</v>
      </c>
      <c r="Z24" s="51">
        <v>47.92</v>
      </c>
      <c r="AA24" s="51">
        <v>21</v>
      </c>
      <c r="AB24" s="11">
        <f>(AA24+Z24+Y24)*0.3</f>
        <v>25.842</v>
      </c>
      <c r="AC24" s="11">
        <v>15</v>
      </c>
      <c r="AD24" s="11">
        <f>X24+AB24+AC24</f>
        <v>80.717</v>
      </c>
      <c r="AE24" s="11" t="str">
        <f t="shared" si="12"/>
        <v>Tốt</v>
      </c>
    </row>
    <row r="25" spans="1:31" ht="36" customHeight="1">
      <c r="A25" s="50">
        <v>20</v>
      </c>
      <c r="B25" s="87" t="s">
        <v>66</v>
      </c>
      <c r="C25" s="87">
        <v>50</v>
      </c>
      <c r="D25" s="51">
        <v>20</v>
      </c>
      <c r="E25" s="51">
        <v>48.6</v>
      </c>
      <c r="F25" s="51">
        <v>13</v>
      </c>
      <c r="G25" s="11">
        <f t="shared" si="0"/>
        <v>24.479999999999997</v>
      </c>
      <c r="H25" s="87">
        <v>13</v>
      </c>
      <c r="I25" s="14">
        <f t="shared" si="1"/>
        <v>87.47999999999999</v>
      </c>
      <c r="J25" s="11" t="str">
        <f t="shared" si="2"/>
        <v>Tốt</v>
      </c>
      <c r="K25" s="87">
        <f t="shared" si="3"/>
        <v>25</v>
      </c>
      <c r="L25" s="11">
        <v>20</v>
      </c>
      <c r="M25" s="11">
        <v>45.9</v>
      </c>
      <c r="N25" s="11">
        <v>20</v>
      </c>
      <c r="O25" s="11">
        <f>(N25+M25+L25)*0.3</f>
        <v>25.77</v>
      </c>
      <c r="P25" s="87">
        <v>15</v>
      </c>
      <c r="Q25" s="87">
        <f>P25+O25+K25</f>
        <v>65.77</v>
      </c>
      <c r="R25" s="87" t="str">
        <f t="shared" si="6"/>
        <v>Hoàn thành</v>
      </c>
      <c r="S25" s="50">
        <v>72</v>
      </c>
      <c r="T25" s="50">
        <f t="shared" si="7"/>
        <v>25</v>
      </c>
      <c r="U25" s="50">
        <f t="shared" si="8"/>
        <v>0</v>
      </c>
      <c r="V25" s="50"/>
      <c r="W25" s="50"/>
      <c r="X25" s="50">
        <f t="shared" si="9"/>
        <v>36</v>
      </c>
      <c r="Y25" s="11">
        <v>20</v>
      </c>
      <c r="Z25" s="11">
        <v>45.9</v>
      </c>
      <c r="AA25" s="11">
        <v>20</v>
      </c>
      <c r="AB25" s="11">
        <f>(AA25+Z25+Y25)*0.3</f>
        <v>25.77</v>
      </c>
      <c r="AC25" s="50">
        <v>15</v>
      </c>
      <c r="AD25" s="50">
        <f>X25+AB25+AC25</f>
        <v>76.77</v>
      </c>
      <c r="AE25" s="50" t="str">
        <f t="shared" si="12"/>
        <v>Tốt</v>
      </c>
    </row>
    <row r="26" spans="9:29" ht="15">
      <c r="I26" s="8"/>
      <c r="J26" s="9"/>
      <c r="K26" s="9"/>
      <c r="L26" s="9"/>
      <c r="M26" s="9"/>
      <c r="N26" s="9"/>
      <c r="O26" s="9"/>
      <c r="P26" s="9"/>
      <c r="Q26" s="9"/>
      <c r="R26" s="9"/>
      <c r="Y26" s="9"/>
      <c r="Z26" s="9"/>
      <c r="AA26" s="9"/>
      <c r="AB26" s="9"/>
      <c r="AC26" s="9"/>
    </row>
    <row r="27" spans="9:29" ht="15">
      <c r="I27" s="8"/>
      <c r="J27" s="9"/>
      <c r="K27" s="9"/>
      <c r="L27" s="9"/>
      <c r="M27" s="9"/>
      <c r="N27" s="9"/>
      <c r="O27" s="9"/>
      <c r="P27" s="9"/>
      <c r="Q27" s="9"/>
      <c r="R27" s="9"/>
      <c r="Y27" s="9"/>
      <c r="Z27" s="9"/>
      <c r="AA27" s="9"/>
      <c r="AB27" s="9"/>
      <c r="AC27" s="9"/>
    </row>
    <row r="28" spans="9:29" ht="42.75" customHeight="1">
      <c r="I28" s="10"/>
      <c r="J28" s="9"/>
      <c r="K28" s="9"/>
      <c r="L28" s="9"/>
      <c r="M28" s="9"/>
      <c r="N28" s="9"/>
      <c r="O28" s="9"/>
      <c r="P28" s="9"/>
      <c r="Q28" s="9"/>
      <c r="R28" s="9"/>
      <c r="Y28" s="9"/>
      <c r="Z28" s="9"/>
      <c r="AA28" s="9"/>
      <c r="AB28" s="9"/>
      <c r="AC28" s="9"/>
    </row>
    <row r="29" spans="9:29" ht="15">
      <c r="I29" s="8"/>
      <c r="J29" s="9"/>
      <c r="K29" s="9"/>
      <c r="L29" s="9"/>
      <c r="M29" s="9"/>
      <c r="N29" s="9"/>
      <c r="O29" s="9"/>
      <c r="P29" s="9"/>
      <c r="Q29" s="9"/>
      <c r="R29" s="9"/>
      <c r="Y29" s="9"/>
      <c r="Z29" s="9"/>
      <c r="AA29" s="9"/>
      <c r="AB29" s="9"/>
      <c r="AC29" s="9"/>
    </row>
    <row r="30" spans="9:29" ht="15">
      <c r="I30" s="8"/>
      <c r="J30" s="9"/>
      <c r="K30" s="8"/>
      <c r="L30" s="8"/>
      <c r="M30" s="8"/>
      <c r="N30" s="8"/>
      <c r="O30" s="8"/>
      <c r="P30" s="8"/>
      <c r="Q30" s="8"/>
      <c r="R30" s="9"/>
      <c r="Y30" s="8"/>
      <c r="Z30" s="8"/>
      <c r="AA30" s="8"/>
      <c r="AB30" s="8"/>
      <c r="AC30" s="8"/>
    </row>
  </sheetData>
  <sheetProtection/>
  <mergeCells count="27">
    <mergeCell ref="X2:AE2"/>
    <mergeCell ref="Q4:Q5"/>
    <mergeCell ref="K3:Q3"/>
    <mergeCell ref="R3:R5"/>
    <mergeCell ref="X3:AC3"/>
    <mergeCell ref="AD3:AD5"/>
    <mergeCell ref="AE3:AE5"/>
    <mergeCell ref="AC4:AC5"/>
    <mergeCell ref="X4:X5"/>
    <mergeCell ref="Y4:AB5"/>
    <mergeCell ref="A1:AE1"/>
    <mergeCell ref="I4:I5"/>
    <mergeCell ref="K4:K5"/>
    <mergeCell ref="C4:C5"/>
    <mergeCell ref="D4:G5"/>
    <mergeCell ref="L4:O5"/>
    <mergeCell ref="S3:S5"/>
    <mergeCell ref="T3:T5"/>
    <mergeCell ref="U3:U5"/>
    <mergeCell ref="H4:H5"/>
    <mergeCell ref="P4:P5"/>
    <mergeCell ref="A2:A5"/>
    <mergeCell ref="B2:B5"/>
    <mergeCell ref="C2:J2"/>
    <mergeCell ref="C3:I3"/>
    <mergeCell ref="J3:J5"/>
    <mergeCell ref="K2:R2"/>
  </mergeCells>
  <printOptions/>
  <pageMargins left="0.35433070866141736" right="0.07874015748031496" top="0.15748031496062992" bottom="0.15748031496062992" header="0.196850393700787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5"/>
  <sheetViews>
    <sheetView workbookViewId="0" topLeftCell="A14">
      <selection activeCell="A24" sqref="A24"/>
    </sheetView>
  </sheetViews>
  <sheetFormatPr defaultColWidth="9.140625" defaultRowHeight="12.75"/>
  <cols>
    <col min="1" max="1" width="4.8515625" style="21" customWidth="1"/>
    <col min="2" max="2" width="36.140625" style="21" customWidth="1"/>
    <col min="3" max="3" width="8.28125" style="31" customWidth="1"/>
    <col min="4" max="4" width="7.7109375" style="32" customWidth="1"/>
    <col min="5" max="5" width="8.28125" style="21" customWidth="1"/>
    <col min="6" max="6" width="7.421875" style="25" customWidth="1"/>
    <col min="7" max="7" width="8.28125" style="21" customWidth="1"/>
    <col min="8" max="8" width="7.421875" style="25" customWidth="1"/>
    <col min="9" max="9" width="7.7109375" style="21" customWidth="1"/>
    <col min="10" max="10" width="7.28125" style="25" customWidth="1"/>
    <col min="11" max="11" width="8.00390625" style="21" customWidth="1"/>
    <col min="12" max="12" width="7.421875" style="25" bestFit="1" customWidth="1"/>
    <col min="13" max="13" width="8.140625" style="33" customWidth="1"/>
    <col min="14" max="14" width="7.8515625" style="25" customWidth="1"/>
    <col min="15" max="15" width="8.00390625" style="33" customWidth="1"/>
    <col min="16" max="16" width="8.00390625" style="25" customWidth="1"/>
    <col min="17" max="17" width="7.28125" style="21" customWidth="1"/>
    <col min="18" max="18" width="9.57421875" style="25" customWidth="1"/>
    <col min="19" max="19" width="7.7109375" style="21" customWidth="1"/>
    <col min="20" max="20" width="7.28125" style="21" customWidth="1"/>
    <col min="21" max="16384" width="9.140625" style="21" customWidth="1"/>
  </cols>
  <sheetData>
    <row r="1" spans="1:20" ht="18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6" ht="15">
      <c r="A2" s="22"/>
      <c r="B2" s="22"/>
      <c r="C2" s="23"/>
      <c r="D2" s="22"/>
      <c r="E2" s="22"/>
      <c r="F2" s="24"/>
    </row>
    <row r="3" spans="1:77" s="35" customFormat="1" ht="70.5" customHeight="1">
      <c r="A3" s="81" t="s">
        <v>40</v>
      </c>
      <c r="B3" s="81" t="s">
        <v>41</v>
      </c>
      <c r="C3" s="81" t="s">
        <v>42</v>
      </c>
      <c r="D3" s="81" t="s">
        <v>43</v>
      </c>
      <c r="E3" s="83" t="s">
        <v>44</v>
      </c>
      <c r="F3" s="83"/>
      <c r="G3" s="81" t="s">
        <v>45</v>
      </c>
      <c r="H3" s="81"/>
      <c r="I3" s="81" t="s">
        <v>46</v>
      </c>
      <c r="J3" s="81"/>
      <c r="K3" s="81" t="s">
        <v>47</v>
      </c>
      <c r="L3" s="81"/>
      <c r="M3" s="81" t="s">
        <v>48</v>
      </c>
      <c r="N3" s="81"/>
      <c r="O3" s="81" t="s">
        <v>49</v>
      </c>
      <c r="P3" s="81"/>
      <c r="Q3" s="81" t="s">
        <v>50</v>
      </c>
      <c r="R3" s="81"/>
      <c r="S3" s="84" t="s">
        <v>51</v>
      </c>
      <c r="T3" s="84"/>
      <c r="U3" s="84" t="s">
        <v>52</v>
      </c>
      <c r="V3" s="84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</row>
    <row r="4" spans="1:22" s="26" customFormat="1" ht="47.25">
      <c r="A4" s="82"/>
      <c r="B4" s="82"/>
      <c r="C4" s="82"/>
      <c r="D4" s="82"/>
      <c r="E4" s="36" t="s">
        <v>53</v>
      </c>
      <c r="F4" s="36" t="s">
        <v>54</v>
      </c>
      <c r="G4" s="36" t="s">
        <v>53</v>
      </c>
      <c r="H4" s="36" t="s">
        <v>54</v>
      </c>
      <c r="I4" s="36" t="s">
        <v>53</v>
      </c>
      <c r="J4" s="36" t="s">
        <v>54</v>
      </c>
      <c r="K4" s="36" t="s">
        <v>53</v>
      </c>
      <c r="L4" s="36" t="s">
        <v>54</v>
      </c>
      <c r="M4" s="36" t="s">
        <v>53</v>
      </c>
      <c r="N4" s="36" t="s">
        <v>54</v>
      </c>
      <c r="O4" s="36" t="s">
        <v>53</v>
      </c>
      <c r="P4" s="36" t="s">
        <v>54</v>
      </c>
      <c r="Q4" s="36" t="s">
        <v>53</v>
      </c>
      <c r="R4" s="36" t="s">
        <v>54</v>
      </c>
      <c r="S4" s="34" t="s">
        <v>53</v>
      </c>
      <c r="T4" s="34" t="s">
        <v>55</v>
      </c>
      <c r="U4" s="34" t="s">
        <v>53</v>
      </c>
      <c r="V4" s="34" t="s">
        <v>54</v>
      </c>
    </row>
    <row r="5" spans="1:22" s="27" customFormat="1" ht="18.75">
      <c r="A5" s="37">
        <v>1</v>
      </c>
      <c r="B5" s="38" t="s">
        <v>56</v>
      </c>
      <c r="C5" s="39">
        <f>SUM(F5,H5,J5,L5,N5,,P5,R5,T5,V5)</f>
        <v>84</v>
      </c>
      <c r="D5" s="37"/>
      <c r="E5" s="40" t="s">
        <v>57</v>
      </c>
      <c r="F5" s="40">
        <v>10.5</v>
      </c>
      <c r="G5" s="40">
        <v>8</v>
      </c>
      <c r="H5" s="40">
        <v>8</v>
      </c>
      <c r="I5" s="40">
        <v>25.5</v>
      </c>
      <c r="J5" s="40">
        <v>24.5</v>
      </c>
      <c r="K5" s="40">
        <v>6</v>
      </c>
      <c r="L5" s="40">
        <v>6</v>
      </c>
      <c r="M5" s="40">
        <v>14</v>
      </c>
      <c r="N5" s="40">
        <v>12</v>
      </c>
      <c r="O5" s="40">
        <v>4</v>
      </c>
      <c r="P5" s="40">
        <v>3</v>
      </c>
      <c r="Q5" s="40">
        <v>14.5</v>
      </c>
      <c r="R5" s="40">
        <v>13</v>
      </c>
      <c r="S5" s="40">
        <v>8</v>
      </c>
      <c r="T5" s="40">
        <v>6</v>
      </c>
      <c r="U5" s="40">
        <v>3</v>
      </c>
      <c r="V5" s="40">
        <v>1</v>
      </c>
    </row>
    <row r="6" spans="1:22" s="29" customFormat="1" ht="18.75">
      <c r="A6" s="37">
        <v>2</v>
      </c>
      <c r="B6" s="38" t="s">
        <v>58</v>
      </c>
      <c r="C6" s="39">
        <f>SUM(F6,H6,J6,L6,N6,,P6,R6,T6,V6)</f>
        <v>82</v>
      </c>
      <c r="D6" s="37"/>
      <c r="E6" s="48">
        <v>12</v>
      </c>
      <c r="F6" s="48">
        <v>9.25</v>
      </c>
      <c r="G6" s="48">
        <v>6</v>
      </c>
      <c r="H6" s="48">
        <v>6</v>
      </c>
      <c r="I6" s="48">
        <v>26.5</v>
      </c>
      <c r="J6" s="48">
        <v>22.5</v>
      </c>
      <c r="K6" s="48">
        <v>6</v>
      </c>
      <c r="L6" s="48">
        <v>6</v>
      </c>
      <c r="M6" s="48">
        <v>14</v>
      </c>
      <c r="N6" s="48">
        <v>12</v>
      </c>
      <c r="O6" s="48">
        <v>3.5</v>
      </c>
      <c r="P6" s="48">
        <v>3</v>
      </c>
      <c r="Q6" s="48">
        <v>16</v>
      </c>
      <c r="R6" s="48">
        <v>13.25</v>
      </c>
      <c r="S6" s="49">
        <v>10</v>
      </c>
      <c r="T6" s="48">
        <v>8</v>
      </c>
      <c r="U6" s="49">
        <v>3</v>
      </c>
      <c r="V6" s="49">
        <v>2</v>
      </c>
    </row>
    <row r="7" spans="1:22" s="28" customFormat="1" ht="18.75">
      <c r="A7" s="37">
        <v>3</v>
      </c>
      <c r="B7" s="38" t="s">
        <v>4</v>
      </c>
      <c r="C7" s="39">
        <v>82.75</v>
      </c>
      <c r="D7" s="37"/>
      <c r="E7" s="40">
        <v>12</v>
      </c>
      <c r="F7" s="40">
        <v>10</v>
      </c>
      <c r="G7" s="40">
        <v>8</v>
      </c>
      <c r="H7" s="40">
        <v>7.75</v>
      </c>
      <c r="I7" s="40">
        <v>27</v>
      </c>
      <c r="J7" s="40">
        <v>25.5</v>
      </c>
      <c r="K7" s="40">
        <v>6</v>
      </c>
      <c r="L7" s="40">
        <v>6</v>
      </c>
      <c r="M7" s="40">
        <v>14</v>
      </c>
      <c r="N7" s="40">
        <v>11</v>
      </c>
      <c r="O7" s="40">
        <v>4</v>
      </c>
      <c r="P7" s="40">
        <v>3.5</v>
      </c>
      <c r="Q7" s="40">
        <v>16</v>
      </c>
      <c r="R7" s="40">
        <v>12</v>
      </c>
      <c r="S7" s="41">
        <v>10</v>
      </c>
      <c r="T7" s="41">
        <v>6</v>
      </c>
      <c r="U7" s="43">
        <v>3</v>
      </c>
      <c r="V7" s="43">
        <v>1</v>
      </c>
    </row>
    <row r="8" spans="1:22" s="27" customFormat="1" ht="18.75">
      <c r="A8" s="37">
        <v>4</v>
      </c>
      <c r="B8" s="38" t="s">
        <v>59</v>
      </c>
      <c r="C8" s="39">
        <f>SUM(F8,H8,J8,L8,N8,,P8,R8,T8,V8)</f>
        <v>79.75</v>
      </c>
      <c r="D8" s="37"/>
      <c r="E8" s="42">
        <v>12</v>
      </c>
      <c r="F8" s="42">
        <v>10.5</v>
      </c>
      <c r="G8" s="42">
        <v>8</v>
      </c>
      <c r="H8" s="42">
        <v>7.75</v>
      </c>
      <c r="I8" s="42">
        <v>24</v>
      </c>
      <c r="J8" s="42">
        <v>20</v>
      </c>
      <c r="K8" s="42">
        <v>5.75</v>
      </c>
      <c r="L8" s="42">
        <v>6</v>
      </c>
      <c r="M8" s="42">
        <v>14</v>
      </c>
      <c r="N8" s="42">
        <v>11.5</v>
      </c>
      <c r="O8" s="42">
        <v>4</v>
      </c>
      <c r="P8" s="42">
        <v>4</v>
      </c>
      <c r="Q8" s="42">
        <v>16</v>
      </c>
      <c r="R8" s="42">
        <v>13</v>
      </c>
      <c r="S8" s="42">
        <v>8</v>
      </c>
      <c r="T8" s="42">
        <v>6</v>
      </c>
      <c r="U8" s="42">
        <v>6</v>
      </c>
      <c r="V8" s="42">
        <v>1</v>
      </c>
    </row>
    <row r="9" spans="1:22" s="29" customFormat="1" ht="18.75">
      <c r="A9" s="37">
        <v>5</v>
      </c>
      <c r="B9" s="38" t="s">
        <v>60</v>
      </c>
      <c r="C9" s="39">
        <f>SUM(F9,H9,J9,L9,N9,,P9,R9,T9,V9)</f>
        <v>78.75</v>
      </c>
      <c r="D9" s="37"/>
      <c r="E9" s="42">
        <v>12</v>
      </c>
      <c r="F9" s="42">
        <v>6.5</v>
      </c>
      <c r="G9" s="42">
        <v>8</v>
      </c>
      <c r="H9" s="42">
        <v>7.75</v>
      </c>
      <c r="I9" s="42">
        <v>26.5</v>
      </c>
      <c r="J9" s="42">
        <v>22.5</v>
      </c>
      <c r="K9" s="42">
        <v>5.75</v>
      </c>
      <c r="L9" s="42">
        <v>4</v>
      </c>
      <c r="M9" s="42">
        <v>14</v>
      </c>
      <c r="N9" s="42">
        <v>14</v>
      </c>
      <c r="O9" s="42">
        <v>4</v>
      </c>
      <c r="P9" s="42">
        <v>4</v>
      </c>
      <c r="Q9" s="42">
        <v>16</v>
      </c>
      <c r="R9" s="42">
        <v>14</v>
      </c>
      <c r="S9" s="42">
        <v>4</v>
      </c>
      <c r="T9" s="42">
        <v>2</v>
      </c>
      <c r="U9" s="42">
        <v>4</v>
      </c>
      <c r="V9" s="42">
        <v>4</v>
      </c>
    </row>
    <row r="10" spans="1:22" s="29" customFormat="1" ht="18.75">
      <c r="A10" s="37">
        <v>6</v>
      </c>
      <c r="B10" s="38" t="s">
        <v>13</v>
      </c>
      <c r="C10" s="39">
        <f>SUM(F10,H10,J10,L10,N10,,P10,R10,T10,V10)</f>
        <v>78.75</v>
      </c>
      <c r="D10" s="37"/>
      <c r="E10" s="42">
        <v>12</v>
      </c>
      <c r="F10" s="42">
        <v>8.5</v>
      </c>
      <c r="G10" s="42">
        <v>8</v>
      </c>
      <c r="H10" s="42">
        <v>7.75</v>
      </c>
      <c r="I10" s="42">
        <v>21</v>
      </c>
      <c r="J10" s="42">
        <v>22.5</v>
      </c>
      <c r="K10" s="42">
        <v>5.75</v>
      </c>
      <c r="L10" s="42">
        <v>6</v>
      </c>
      <c r="M10" s="42">
        <v>12</v>
      </c>
      <c r="N10" s="42">
        <v>11</v>
      </c>
      <c r="O10" s="42">
        <v>4</v>
      </c>
      <c r="P10" s="42">
        <v>3</v>
      </c>
      <c r="Q10" s="42">
        <v>13.5</v>
      </c>
      <c r="R10" s="42">
        <v>11</v>
      </c>
      <c r="S10" s="42">
        <v>6</v>
      </c>
      <c r="T10" s="42">
        <v>6</v>
      </c>
      <c r="U10" s="42">
        <v>4</v>
      </c>
      <c r="V10" s="42">
        <v>3</v>
      </c>
    </row>
    <row r="11" spans="1:22" s="27" customFormat="1" ht="18.75">
      <c r="A11" s="37">
        <v>7</v>
      </c>
      <c r="B11" s="38" t="s">
        <v>10</v>
      </c>
      <c r="C11" s="39">
        <f>SUM(F11,H11,J11,L11,N11,,P11,R11,T11,V11)</f>
        <v>77.5</v>
      </c>
      <c r="D11" s="37"/>
      <c r="E11" s="42">
        <v>12</v>
      </c>
      <c r="F11" s="42">
        <v>9.5</v>
      </c>
      <c r="G11" s="42">
        <v>8</v>
      </c>
      <c r="H11" s="42">
        <v>8</v>
      </c>
      <c r="I11" s="42">
        <v>26.5</v>
      </c>
      <c r="J11" s="42">
        <v>22</v>
      </c>
      <c r="K11" s="42">
        <v>5.75</v>
      </c>
      <c r="L11" s="42">
        <v>4.5</v>
      </c>
      <c r="M11" s="42">
        <v>14</v>
      </c>
      <c r="N11" s="42">
        <v>13</v>
      </c>
      <c r="O11" s="42">
        <v>4</v>
      </c>
      <c r="P11" s="42">
        <v>3</v>
      </c>
      <c r="Q11" s="42">
        <v>16</v>
      </c>
      <c r="R11" s="42">
        <v>13</v>
      </c>
      <c r="S11" s="42">
        <v>10</v>
      </c>
      <c r="T11" s="42">
        <v>4</v>
      </c>
      <c r="U11" s="42">
        <v>4</v>
      </c>
      <c r="V11" s="42">
        <v>0.5</v>
      </c>
    </row>
    <row r="12" spans="1:22" s="28" customFormat="1" ht="18.75">
      <c r="A12" s="37">
        <v>8</v>
      </c>
      <c r="B12" s="38" t="s">
        <v>61</v>
      </c>
      <c r="C12" s="39">
        <f>SUM(F12,H12,J12,L12,N12,,P12,R12,T12,V12)</f>
        <v>75.5</v>
      </c>
      <c r="D12" s="37"/>
      <c r="E12" s="48">
        <v>12</v>
      </c>
      <c r="F12" s="48">
        <v>9.5</v>
      </c>
      <c r="G12" s="48">
        <v>8</v>
      </c>
      <c r="H12" s="48">
        <v>8</v>
      </c>
      <c r="I12" s="48">
        <v>26</v>
      </c>
      <c r="J12" s="48">
        <v>20.5</v>
      </c>
      <c r="K12" s="48">
        <v>5</v>
      </c>
      <c r="L12" s="48">
        <v>5</v>
      </c>
      <c r="M12" s="48">
        <v>14</v>
      </c>
      <c r="N12" s="48">
        <v>14</v>
      </c>
      <c r="O12" s="48">
        <v>4</v>
      </c>
      <c r="P12" s="48">
        <v>3</v>
      </c>
      <c r="Q12" s="48">
        <v>15.5</v>
      </c>
      <c r="R12" s="48">
        <v>11.5</v>
      </c>
      <c r="S12" s="48">
        <v>10</v>
      </c>
      <c r="T12" s="48">
        <v>2</v>
      </c>
      <c r="U12" s="49">
        <v>3</v>
      </c>
      <c r="V12" s="49">
        <v>2</v>
      </c>
    </row>
    <row r="13" spans="1:22" s="30" customFormat="1" ht="18.75">
      <c r="A13" s="37">
        <v>9</v>
      </c>
      <c r="B13" s="38" t="s">
        <v>5</v>
      </c>
      <c r="C13" s="39">
        <v>76.25</v>
      </c>
      <c r="D13" s="37"/>
      <c r="E13" s="40" t="s">
        <v>57</v>
      </c>
      <c r="F13" s="40">
        <v>10</v>
      </c>
      <c r="G13" s="40">
        <v>7.25</v>
      </c>
      <c r="H13" s="40">
        <v>7</v>
      </c>
      <c r="I13" s="40">
        <v>26</v>
      </c>
      <c r="J13" s="40">
        <v>24.5</v>
      </c>
      <c r="K13" s="40">
        <v>5.75</v>
      </c>
      <c r="L13" s="40">
        <v>5.75</v>
      </c>
      <c r="M13" s="40">
        <v>13.5</v>
      </c>
      <c r="N13" s="40">
        <v>13</v>
      </c>
      <c r="O13" s="42">
        <v>4</v>
      </c>
      <c r="P13" s="40" t="s">
        <v>65</v>
      </c>
      <c r="Q13" s="40">
        <v>16</v>
      </c>
      <c r="R13" s="40">
        <v>13</v>
      </c>
      <c r="S13" s="41">
        <v>4</v>
      </c>
      <c r="T13" s="41">
        <v>2</v>
      </c>
      <c r="U13" s="43">
        <v>3</v>
      </c>
      <c r="V13" s="43">
        <v>1</v>
      </c>
    </row>
    <row r="14" spans="1:22" s="29" customFormat="1" ht="18.75">
      <c r="A14" s="37">
        <v>10</v>
      </c>
      <c r="B14" s="38" t="s">
        <v>62</v>
      </c>
      <c r="C14" s="39">
        <f>SUM(F14,H14,J14,L14,N14,,P14,R14,T14,V14)</f>
        <v>75.25</v>
      </c>
      <c r="D14" s="37"/>
      <c r="E14" s="42">
        <v>12</v>
      </c>
      <c r="F14" s="42">
        <v>10</v>
      </c>
      <c r="G14" s="42">
        <v>8</v>
      </c>
      <c r="H14" s="42">
        <v>7.75</v>
      </c>
      <c r="I14" s="42">
        <v>26.5</v>
      </c>
      <c r="J14" s="42">
        <v>23</v>
      </c>
      <c r="K14" s="42">
        <v>5.75</v>
      </c>
      <c r="L14" s="42">
        <v>6</v>
      </c>
      <c r="M14" s="42">
        <v>14</v>
      </c>
      <c r="N14" s="42">
        <v>10</v>
      </c>
      <c r="O14" s="42">
        <v>4</v>
      </c>
      <c r="P14" s="42">
        <v>3</v>
      </c>
      <c r="Q14" s="42">
        <v>15.5</v>
      </c>
      <c r="R14" s="42">
        <v>12.5</v>
      </c>
      <c r="S14" s="42">
        <v>0</v>
      </c>
      <c r="T14" s="42">
        <v>0</v>
      </c>
      <c r="U14" s="42">
        <v>3</v>
      </c>
      <c r="V14" s="42">
        <v>3</v>
      </c>
    </row>
    <row r="15" spans="1:22" s="28" customFormat="1" ht="18.75">
      <c r="A15" s="37">
        <v>11</v>
      </c>
      <c r="B15" s="38" t="s">
        <v>15</v>
      </c>
      <c r="C15" s="39">
        <f>SUM(F15,H15,J15,L15,N15,,P15,R15,T15,V15)</f>
        <v>72.5</v>
      </c>
      <c r="D15" s="37"/>
      <c r="E15" s="48">
        <v>11</v>
      </c>
      <c r="F15" s="48">
        <v>9</v>
      </c>
      <c r="G15" s="48">
        <v>8</v>
      </c>
      <c r="H15" s="48">
        <v>8</v>
      </c>
      <c r="I15" s="48">
        <v>25</v>
      </c>
      <c r="J15" s="48">
        <v>23</v>
      </c>
      <c r="K15" s="48">
        <v>6</v>
      </c>
      <c r="L15" s="48">
        <v>6</v>
      </c>
      <c r="M15" s="48">
        <v>14</v>
      </c>
      <c r="N15" s="48">
        <v>12.5</v>
      </c>
      <c r="O15" s="48">
        <v>4</v>
      </c>
      <c r="P15" s="48">
        <v>3.5</v>
      </c>
      <c r="Q15" s="48">
        <v>12.5</v>
      </c>
      <c r="R15" s="48">
        <v>7.5</v>
      </c>
      <c r="S15" s="48">
        <v>4</v>
      </c>
      <c r="T15" s="48">
        <v>2</v>
      </c>
      <c r="U15" s="49">
        <v>3</v>
      </c>
      <c r="V15" s="49">
        <v>1</v>
      </c>
    </row>
    <row r="16" spans="1:22" s="27" customFormat="1" ht="18.75">
      <c r="A16" s="37">
        <v>12</v>
      </c>
      <c r="B16" s="38" t="s">
        <v>63</v>
      </c>
      <c r="C16" s="39">
        <f>SUM(F16,H16,J16,L16,N16,,P16,R16,T16,V16)</f>
        <v>76.75</v>
      </c>
      <c r="D16" s="37"/>
      <c r="E16" s="48">
        <v>12</v>
      </c>
      <c r="F16" s="48">
        <v>8.5</v>
      </c>
      <c r="G16" s="48">
        <v>8</v>
      </c>
      <c r="H16" s="48">
        <v>7.75</v>
      </c>
      <c r="I16" s="48">
        <v>24.5</v>
      </c>
      <c r="J16" s="48">
        <v>22</v>
      </c>
      <c r="K16" s="48">
        <v>6</v>
      </c>
      <c r="L16" s="48">
        <v>6</v>
      </c>
      <c r="M16" s="48">
        <v>13</v>
      </c>
      <c r="N16" s="48">
        <v>12.5</v>
      </c>
      <c r="O16" s="48">
        <v>4</v>
      </c>
      <c r="P16" s="48">
        <v>3</v>
      </c>
      <c r="Q16" s="48">
        <v>15</v>
      </c>
      <c r="R16" s="48">
        <v>12</v>
      </c>
      <c r="S16" s="48">
        <v>0</v>
      </c>
      <c r="T16" s="48">
        <v>2</v>
      </c>
      <c r="U16" s="49">
        <v>5</v>
      </c>
      <c r="V16" s="49">
        <v>3</v>
      </c>
    </row>
    <row r="17" spans="1:22" s="28" customFormat="1" ht="18.75">
      <c r="A17" s="37">
        <v>13</v>
      </c>
      <c r="B17" s="38" t="s">
        <v>6</v>
      </c>
      <c r="C17" s="39">
        <f>SUM(F17,H17,J17,L17,N17,,P17,R17,T17,V17)</f>
        <v>73</v>
      </c>
      <c r="D17" s="37"/>
      <c r="E17" s="42">
        <v>12</v>
      </c>
      <c r="F17" s="42">
        <v>10</v>
      </c>
      <c r="G17" s="42">
        <v>8</v>
      </c>
      <c r="H17" s="42">
        <v>8</v>
      </c>
      <c r="I17" s="42">
        <v>24.25</v>
      </c>
      <c r="J17" s="42">
        <v>20.75</v>
      </c>
      <c r="K17" s="42">
        <v>5.75</v>
      </c>
      <c r="L17" s="42">
        <v>5.5</v>
      </c>
      <c r="M17" s="42">
        <v>12</v>
      </c>
      <c r="N17" s="42">
        <v>12</v>
      </c>
      <c r="O17" s="42">
        <v>4</v>
      </c>
      <c r="P17" s="42">
        <v>3</v>
      </c>
      <c r="Q17" s="42">
        <v>15</v>
      </c>
      <c r="R17" s="42">
        <v>11.75</v>
      </c>
      <c r="S17" s="42">
        <v>10</v>
      </c>
      <c r="T17" s="42">
        <v>0</v>
      </c>
      <c r="U17" s="42">
        <v>3</v>
      </c>
      <c r="V17" s="42">
        <v>2</v>
      </c>
    </row>
    <row r="18" spans="1:22" s="29" customFormat="1" ht="18.75">
      <c r="A18" s="37">
        <v>14</v>
      </c>
      <c r="B18" s="38" t="s">
        <v>14</v>
      </c>
      <c r="C18" s="39">
        <f>SUM(F18,H18,J18,L18,N18,,P18,R18,T18,V18)</f>
        <v>71</v>
      </c>
      <c r="D18" s="37"/>
      <c r="E18" s="48">
        <v>11.75</v>
      </c>
      <c r="F18" s="48">
        <v>3.5</v>
      </c>
      <c r="G18" s="48">
        <v>8</v>
      </c>
      <c r="H18" s="48">
        <v>8</v>
      </c>
      <c r="I18" s="48">
        <v>26</v>
      </c>
      <c r="J18" s="48">
        <v>24.5</v>
      </c>
      <c r="K18" s="48">
        <v>5</v>
      </c>
      <c r="L18" s="48">
        <v>5.5</v>
      </c>
      <c r="M18" s="48">
        <v>12</v>
      </c>
      <c r="N18" s="48">
        <v>11.5</v>
      </c>
      <c r="O18" s="48">
        <v>4</v>
      </c>
      <c r="P18" s="48">
        <v>3</v>
      </c>
      <c r="Q18" s="48">
        <v>16</v>
      </c>
      <c r="R18" s="48">
        <v>14</v>
      </c>
      <c r="S18" s="48">
        <v>10</v>
      </c>
      <c r="T18" s="48">
        <v>0</v>
      </c>
      <c r="U18" s="49">
        <v>3</v>
      </c>
      <c r="V18" s="49">
        <v>1</v>
      </c>
    </row>
    <row r="19" spans="1:22" s="29" customFormat="1" ht="18.75">
      <c r="A19" s="37">
        <v>15</v>
      </c>
      <c r="B19" s="38" t="s">
        <v>11</v>
      </c>
      <c r="C19" s="39">
        <v>70.75</v>
      </c>
      <c r="D19" s="37"/>
      <c r="E19" s="40">
        <v>10</v>
      </c>
      <c r="F19" s="40">
        <v>9.5</v>
      </c>
      <c r="G19" s="40">
        <v>5.75</v>
      </c>
      <c r="H19" s="40">
        <v>5.75</v>
      </c>
      <c r="I19" s="40">
        <v>24</v>
      </c>
      <c r="J19" s="40">
        <v>22</v>
      </c>
      <c r="K19" s="40">
        <v>6</v>
      </c>
      <c r="L19" s="40">
        <v>6</v>
      </c>
      <c r="M19" s="40">
        <v>14</v>
      </c>
      <c r="N19" s="40">
        <v>13</v>
      </c>
      <c r="O19" s="40">
        <v>3</v>
      </c>
      <c r="P19" s="40">
        <v>3</v>
      </c>
      <c r="Q19" s="40">
        <v>14.5</v>
      </c>
      <c r="R19" s="40">
        <v>11.5</v>
      </c>
      <c r="S19" s="41">
        <v>4</v>
      </c>
      <c r="T19" s="41">
        <v>0</v>
      </c>
      <c r="U19" s="43">
        <v>3</v>
      </c>
      <c r="V19" s="43">
        <v>0</v>
      </c>
    </row>
    <row r="20" spans="1:22" s="29" customFormat="1" ht="18.75">
      <c r="A20" s="37">
        <v>16</v>
      </c>
      <c r="B20" s="38" t="s">
        <v>2</v>
      </c>
      <c r="C20" s="39">
        <f>SUM(F20,H20,J20,L20,N20,,P20,R20,T20,V20)</f>
        <v>70.5</v>
      </c>
      <c r="D20" s="37"/>
      <c r="E20" s="40">
        <v>12</v>
      </c>
      <c r="F20" s="40">
        <v>7</v>
      </c>
      <c r="G20" s="40">
        <v>8</v>
      </c>
      <c r="H20" s="40">
        <v>8</v>
      </c>
      <c r="I20" s="40">
        <v>24.5</v>
      </c>
      <c r="J20" s="40">
        <v>21.5</v>
      </c>
      <c r="K20" s="40">
        <v>5.75</v>
      </c>
      <c r="L20" s="40">
        <v>5</v>
      </c>
      <c r="M20" s="40">
        <v>13.5</v>
      </c>
      <c r="N20" s="40">
        <v>12.5</v>
      </c>
      <c r="O20" s="40">
        <v>4</v>
      </c>
      <c r="P20" s="40">
        <v>3</v>
      </c>
      <c r="Q20" s="40">
        <v>15</v>
      </c>
      <c r="R20" s="40">
        <v>12.5</v>
      </c>
      <c r="S20" s="40">
        <v>10</v>
      </c>
      <c r="T20" s="40">
        <v>0</v>
      </c>
      <c r="U20" s="40">
        <v>3</v>
      </c>
      <c r="V20" s="40">
        <v>1</v>
      </c>
    </row>
    <row r="21" spans="1:22" s="29" customFormat="1" ht="18.75">
      <c r="A21" s="37">
        <v>17</v>
      </c>
      <c r="B21" s="38" t="s">
        <v>64</v>
      </c>
      <c r="C21" s="39">
        <f>SUM(F21,H21,J21,L21,N21,,P21,R21,T21,V21)</f>
        <v>68.5</v>
      </c>
      <c r="D21" s="37"/>
      <c r="E21" s="40">
        <v>12</v>
      </c>
      <c r="F21" s="40">
        <v>10</v>
      </c>
      <c r="G21" s="40">
        <v>8</v>
      </c>
      <c r="H21" s="40">
        <v>8</v>
      </c>
      <c r="I21" s="40">
        <v>21.5</v>
      </c>
      <c r="J21" s="40">
        <v>15.5</v>
      </c>
      <c r="K21" s="40">
        <v>6</v>
      </c>
      <c r="L21" s="40">
        <v>6</v>
      </c>
      <c r="M21" s="40">
        <v>14</v>
      </c>
      <c r="N21" s="40">
        <v>13.5</v>
      </c>
      <c r="O21" s="40">
        <v>4</v>
      </c>
      <c r="P21" s="40">
        <v>3.5</v>
      </c>
      <c r="Q21" s="40">
        <v>16</v>
      </c>
      <c r="R21" s="40">
        <v>12</v>
      </c>
      <c r="S21" s="40">
        <v>10</v>
      </c>
      <c r="T21" s="40">
        <v>2</v>
      </c>
      <c r="U21" s="40">
        <v>3</v>
      </c>
      <c r="V21" s="40">
        <v>-2</v>
      </c>
    </row>
    <row r="22" spans="1:22" s="29" customFormat="1" ht="18.75">
      <c r="A22" s="37">
        <v>18</v>
      </c>
      <c r="B22" s="38" t="s">
        <v>12</v>
      </c>
      <c r="C22" s="39">
        <f>SUM(F22,H22,J22,L22,N22,,P22,R22,T22,V22)</f>
        <v>67.5</v>
      </c>
      <c r="D22" s="37"/>
      <c r="E22" s="40">
        <v>11.5</v>
      </c>
      <c r="F22" s="40">
        <v>7.25</v>
      </c>
      <c r="G22" s="40">
        <v>7.25</v>
      </c>
      <c r="H22" s="40">
        <v>7.25</v>
      </c>
      <c r="I22" s="40">
        <v>23.5</v>
      </c>
      <c r="J22" s="40">
        <v>20.5</v>
      </c>
      <c r="K22" s="40">
        <v>5.75</v>
      </c>
      <c r="L22" s="40">
        <v>5</v>
      </c>
      <c r="M22" s="40">
        <v>13.5</v>
      </c>
      <c r="N22" s="40">
        <v>10</v>
      </c>
      <c r="O22" s="40">
        <v>4</v>
      </c>
      <c r="P22" s="40">
        <v>4</v>
      </c>
      <c r="Q22" s="40">
        <v>15</v>
      </c>
      <c r="R22" s="40">
        <v>10.5</v>
      </c>
      <c r="S22" s="41">
        <v>2</v>
      </c>
      <c r="T22" s="41">
        <v>2</v>
      </c>
      <c r="U22" s="43">
        <v>3</v>
      </c>
      <c r="V22" s="43">
        <v>1</v>
      </c>
    </row>
    <row r="23" spans="1:22" s="29" customFormat="1" ht="18.75">
      <c r="A23" s="37">
        <v>19</v>
      </c>
      <c r="B23" s="38" t="s">
        <v>9</v>
      </c>
      <c r="C23" s="39">
        <f>SUM(F23,H23,J23,L23,N23,,P23,R23,T23,V23)</f>
        <v>63.25</v>
      </c>
      <c r="D23" s="37"/>
      <c r="E23" s="41">
        <v>11.25</v>
      </c>
      <c r="F23" s="41">
        <v>8.25</v>
      </c>
      <c r="G23" s="41">
        <v>7.25</v>
      </c>
      <c r="H23" s="41">
        <v>7.25</v>
      </c>
      <c r="I23" s="41">
        <v>22.75</v>
      </c>
      <c r="J23" s="41">
        <v>14.25</v>
      </c>
      <c r="K23" s="41">
        <v>6</v>
      </c>
      <c r="L23" s="41">
        <v>6</v>
      </c>
      <c r="M23" s="41">
        <v>14</v>
      </c>
      <c r="N23" s="41">
        <v>10</v>
      </c>
      <c r="O23" s="40">
        <v>4</v>
      </c>
      <c r="P23" s="40">
        <v>4</v>
      </c>
      <c r="Q23" s="41">
        <v>13</v>
      </c>
      <c r="R23" s="41">
        <v>13.5</v>
      </c>
      <c r="S23" s="41">
        <v>0</v>
      </c>
      <c r="T23" s="41">
        <v>0</v>
      </c>
      <c r="U23" s="43">
        <v>3</v>
      </c>
      <c r="V23" s="43">
        <v>0</v>
      </c>
    </row>
    <row r="24" spans="1:22" ht="15.75">
      <c r="A24" s="21">
        <v>20</v>
      </c>
      <c r="B24" s="88" t="s">
        <v>66</v>
      </c>
      <c r="C24" s="89">
        <f>SUM(F24,H24,J24,L24,N24,,P24,R24,T24,V24)</f>
        <v>72</v>
      </c>
      <c r="D24" s="90"/>
      <c r="E24" s="91">
        <v>13.5</v>
      </c>
      <c r="F24" s="91">
        <v>7</v>
      </c>
      <c r="G24" s="91">
        <v>8</v>
      </c>
      <c r="H24" s="91">
        <v>8</v>
      </c>
      <c r="I24" s="91">
        <v>27.5</v>
      </c>
      <c r="J24" s="91">
        <v>25</v>
      </c>
      <c r="K24" s="91">
        <v>8</v>
      </c>
      <c r="L24" s="91">
        <v>4</v>
      </c>
      <c r="M24" s="91">
        <v>15</v>
      </c>
      <c r="N24" s="91">
        <v>8</v>
      </c>
      <c r="O24" s="92">
        <v>4</v>
      </c>
      <c r="P24" s="92">
        <v>3</v>
      </c>
      <c r="Q24" s="91">
        <v>16</v>
      </c>
      <c r="R24" s="91">
        <v>14</v>
      </c>
      <c r="S24" s="91">
        <v>0</v>
      </c>
      <c r="T24" s="91">
        <v>0</v>
      </c>
      <c r="U24" s="93">
        <v>3</v>
      </c>
      <c r="V24" s="93">
        <v>3</v>
      </c>
    </row>
    <row r="25" spans="3:18" s="44" customFormat="1" ht="12.75">
      <c r="C25" s="45"/>
      <c r="D25" s="46"/>
      <c r="N25" s="47"/>
      <c r="P25" s="47"/>
      <c r="R25" s="47"/>
    </row>
  </sheetData>
  <mergeCells count="14">
    <mergeCell ref="O3:P3"/>
    <mergeCell ref="Q3:R3"/>
    <mergeCell ref="S3:T3"/>
    <mergeCell ref="U3:V3"/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M3:N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4">
      <selection activeCell="G25" sqref="G25"/>
    </sheetView>
  </sheetViews>
  <sheetFormatPr defaultColWidth="9.140625" defaultRowHeight="12.75"/>
  <cols>
    <col min="1" max="1" width="3.57421875" style="1" customWidth="1"/>
    <col min="2" max="2" width="39.8515625" style="1" customWidth="1"/>
    <col min="3" max="3" width="8.140625" style="6" customWidth="1"/>
    <col min="4" max="4" width="6.7109375" style="6" customWidth="1"/>
    <col min="5" max="5" width="7.7109375" style="6" customWidth="1"/>
    <col min="6" max="6" width="10.00390625" style="6" customWidth="1"/>
    <col min="7" max="7" width="10.8515625" style="6" customWidth="1"/>
    <col min="8" max="8" width="6.7109375" style="7" customWidth="1"/>
    <col min="9" max="9" width="6.140625" style="7" bestFit="1" customWidth="1"/>
    <col min="10" max="10" width="6.00390625" style="7" customWidth="1"/>
    <col min="11" max="11" width="9.421875" style="7" customWidth="1"/>
    <col min="12" max="12" width="12.140625" style="7" customWidth="1"/>
    <col min="13" max="16384" width="9.140625" style="1" customWidth="1"/>
  </cols>
  <sheetData>
    <row r="1" spans="1:12" ht="56.25" customHeight="1">
      <c r="A1" s="85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39" customHeight="1">
      <c r="A2" s="61" t="s">
        <v>25</v>
      </c>
      <c r="B2" s="64" t="s">
        <v>0</v>
      </c>
      <c r="C2" s="65" t="s">
        <v>24</v>
      </c>
      <c r="D2" s="66"/>
      <c r="E2" s="66"/>
      <c r="F2" s="66"/>
      <c r="G2" s="66"/>
      <c r="H2" s="64" t="s">
        <v>34</v>
      </c>
      <c r="I2" s="64"/>
      <c r="J2" s="64"/>
      <c r="K2" s="64"/>
      <c r="L2" s="64"/>
    </row>
    <row r="3" spans="1:12" ht="15.75" customHeight="1">
      <c r="A3" s="62"/>
      <c r="B3" s="64"/>
      <c r="C3" s="65" t="s">
        <v>21</v>
      </c>
      <c r="D3" s="66"/>
      <c r="E3" s="66"/>
      <c r="F3" s="66"/>
      <c r="G3" s="66"/>
      <c r="H3" s="64" t="s">
        <v>21</v>
      </c>
      <c r="I3" s="64"/>
      <c r="J3" s="64"/>
      <c r="K3" s="64"/>
      <c r="L3" s="64"/>
    </row>
    <row r="4" spans="1:12" ht="15.75" customHeight="1">
      <c r="A4" s="62"/>
      <c r="B4" s="64"/>
      <c r="C4" s="64" t="s">
        <v>19</v>
      </c>
      <c r="D4" s="64"/>
      <c r="E4" s="64"/>
      <c r="F4" s="64"/>
      <c r="G4" s="59" t="s">
        <v>20</v>
      </c>
      <c r="H4" s="64" t="s">
        <v>19</v>
      </c>
      <c r="I4" s="64"/>
      <c r="J4" s="64"/>
      <c r="K4" s="64"/>
      <c r="L4" s="59" t="s">
        <v>20</v>
      </c>
    </row>
    <row r="5" spans="1:12" ht="37.5" customHeight="1">
      <c r="A5" s="63"/>
      <c r="B5" s="64"/>
      <c r="C5" s="18" t="s">
        <v>35</v>
      </c>
      <c r="D5" s="18" t="s">
        <v>36</v>
      </c>
      <c r="E5" s="18" t="s">
        <v>37</v>
      </c>
      <c r="F5" s="19" t="s">
        <v>38</v>
      </c>
      <c r="G5" s="60"/>
      <c r="H5" s="18" t="s">
        <v>35</v>
      </c>
      <c r="I5" s="18" t="s">
        <v>36</v>
      </c>
      <c r="J5" s="18" t="s">
        <v>37</v>
      </c>
      <c r="K5" s="19" t="s">
        <v>38</v>
      </c>
      <c r="L5" s="60"/>
    </row>
    <row r="6" spans="1:12" ht="15">
      <c r="A6" s="11">
        <v>1</v>
      </c>
      <c r="B6" s="12" t="s">
        <v>17</v>
      </c>
      <c r="C6" s="20">
        <v>20</v>
      </c>
      <c r="D6" s="20">
        <v>50</v>
      </c>
      <c r="E6" s="20">
        <v>30</v>
      </c>
      <c r="F6" s="20">
        <f aca="true" t="shared" si="0" ref="F6:F25">(E6+D6+C6)*0.3</f>
        <v>30</v>
      </c>
      <c r="G6" s="20">
        <v>18</v>
      </c>
      <c r="H6" s="13">
        <v>20</v>
      </c>
      <c r="I6" s="13">
        <v>50</v>
      </c>
      <c r="J6" s="13">
        <v>25</v>
      </c>
      <c r="K6" s="20">
        <f aca="true" t="shared" si="1" ref="K6:K25">(J6+I6+H6)*0.3</f>
        <v>28.5</v>
      </c>
      <c r="L6" s="13">
        <v>9</v>
      </c>
    </row>
    <row r="7" spans="1:12" ht="15">
      <c r="A7" s="11">
        <v>2</v>
      </c>
      <c r="B7" s="12" t="s">
        <v>5</v>
      </c>
      <c r="C7" s="20">
        <v>20</v>
      </c>
      <c r="D7" s="20">
        <v>44.44</v>
      </c>
      <c r="E7" s="20">
        <v>26.66</v>
      </c>
      <c r="F7" s="20">
        <f t="shared" si="0"/>
        <v>27.33</v>
      </c>
      <c r="G7" s="20">
        <v>5</v>
      </c>
      <c r="H7" s="13">
        <v>20</v>
      </c>
      <c r="I7" s="13">
        <v>46</v>
      </c>
      <c r="J7" s="13">
        <v>21.5</v>
      </c>
      <c r="K7" s="20">
        <f t="shared" si="1"/>
        <v>26.25</v>
      </c>
      <c r="L7" s="13">
        <v>5</v>
      </c>
    </row>
    <row r="8" spans="1:12" ht="15">
      <c r="A8" s="11">
        <v>3</v>
      </c>
      <c r="B8" s="12" t="s">
        <v>2</v>
      </c>
      <c r="C8" s="20">
        <v>20</v>
      </c>
      <c r="D8" s="20">
        <v>47</v>
      </c>
      <c r="E8" s="20">
        <v>30</v>
      </c>
      <c r="F8" s="20">
        <f t="shared" si="0"/>
        <v>29.099999999999998</v>
      </c>
      <c r="G8" s="20">
        <v>14</v>
      </c>
      <c r="H8" s="13">
        <v>17.8</v>
      </c>
      <c r="I8" s="13">
        <v>44</v>
      </c>
      <c r="J8" s="13">
        <v>26</v>
      </c>
      <c r="K8" s="20">
        <f t="shared" si="1"/>
        <v>26.34</v>
      </c>
      <c r="L8" s="13">
        <v>13</v>
      </c>
    </row>
    <row r="9" spans="1:12" ht="15">
      <c r="A9" s="11">
        <v>4</v>
      </c>
      <c r="B9" s="12" t="s">
        <v>13</v>
      </c>
      <c r="C9" s="20">
        <v>19.44</v>
      </c>
      <c r="D9" s="20">
        <v>44.44</v>
      </c>
      <c r="E9" s="20">
        <v>28</v>
      </c>
      <c r="F9" s="20">
        <f t="shared" si="0"/>
        <v>27.563999999999997</v>
      </c>
      <c r="G9" s="20">
        <v>0</v>
      </c>
      <c r="H9" s="13">
        <v>18.8</v>
      </c>
      <c r="I9" s="13">
        <v>45</v>
      </c>
      <c r="J9" s="13">
        <v>24.3</v>
      </c>
      <c r="K9" s="20">
        <f t="shared" si="1"/>
        <v>26.429999999999996</v>
      </c>
      <c r="L9" s="13">
        <v>0</v>
      </c>
    </row>
    <row r="10" spans="1:12" ht="15">
      <c r="A10" s="11">
        <v>5</v>
      </c>
      <c r="B10" s="12" t="s">
        <v>12</v>
      </c>
      <c r="C10" s="20">
        <v>20</v>
      </c>
      <c r="D10" s="20">
        <v>50</v>
      </c>
      <c r="E10" s="20">
        <v>30</v>
      </c>
      <c r="F10" s="20">
        <f t="shared" si="0"/>
        <v>30</v>
      </c>
      <c r="G10" s="20">
        <v>11</v>
      </c>
      <c r="H10" s="13">
        <v>20</v>
      </c>
      <c r="I10" s="13">
        <v>42.5</v>
      </c>
      <c r="J10" s="13">
        <v>25</v>
      </c>
      <c r="K10" s="20">
        <f t="shared" si="1"/>
        <v>26.25</v>
      </c>
      <c r="L10" s="13">
        <v>9</v>
      </c>
    </row>
    <row r="11" spans="1:12" ht="15">
      <c r="A11" s="11">
        <v>6</v>
      </c>
      <c r="B11" s="12" t="s">
        <v>4</v>
      </c>
      <c r="C11" s="20">
        <v>20</v>
      </c>
      <c r="D11" s="20">
        <v>50</v>
      </c>
      <c r="E11" s="20">
        <v>30</v>
      </c>
      <c r="F11" s="20">
        <f t="shared" si="0"/>
        <v>30</v>
      </c>
      <c r="G11" s="20">
        <v>16.5</v>
      </c>
      <c r="H11" s="13">
        <v>19.4</v>
      </c>
      <c r="I11" s="13">
        <v>40.5</v>
      </c>
      <c r="J11" s="13">
        <v>25</v>
      </c>
      <c r="K11" s="20">
        <f t="shared" si="1"/>
        <v>25.470000000000002</v>
      </c>
      <c r="L11" s="13">
        <v>14.5</v>
      </c>
    </row>
    <row r="12" spans="1:12" ht="15">
      <c r="A12" s="11">
        <v>7</v>
      </c>
      <c r="B12" s="12" t="s">
        <v>8</v>
      </c>
      <c r="C12" s="20">
        <v>19.8</v>
      </c>
      <c r="D12" s="20">
        <v>50</v>
      </c>
      <c r="E12" s="20">
        <v>30</v>
      </c>
      <c r="F12" s="20">
        <f t="shared" si="0"/>
        <v>29.939999999999998</v>
      </c>
      <c r="G12" s="20">
        <v>15</v>
      </c>
      <c r="H12" s="13">
        <v>18.6</v>
      </c>
      <c r="I12" s="13">
        <v>40.5</v>
      </c>
      <c r="J12" s="13">
        <v>26.5</v>
      </c>
      <c r="K12" s="20">
        <f t="shared" si="1"/>
        <v>25.679999999999996</v>
      </c>
      <c r="L12" s="13">
        <v>0</v>
      </c>
    </row>
    <row r="13" spans="1:12" ht="15">
      <c r="A13" s="11">
        <v>8</v>
      </c>
      <c r="B13" s="12" t="s">
        <v>3</v>
      </c>
      <c r="C13" s="20">
        <v>18.7</v>
      </c>
      <c r="D13" s="20">
        <v>45.45</v>
      </c>
      <c r="E13" s="20">
        <v>28</v>
      </c>
      <c r="F13" s="20">
        <f t="shared" si="0"/>
        <v>27.645</v>
      </c>
      <c r="G13" s="20">
        <v>8</v>
      </c>
      <c r="H13" s="13">
        <v>18.6</v>
      </c>
      <c r="I13" s="13">
        <v>44.5</v>
      </c>
      <c r="J13" s="13">
        <v>26</v>
      </c>
      <c r="K13" s="20">
        <f t="shared" si="1"/>
        <v>26.729999999999997</v>
      </c>
      <c r="L13" s="13">
        <v>8</v>
      </c>
    </row>
    <row r="14" spans="1:12" ht="15">
      <c r="A14" s="11">
        <v>9</v>
      </c>
      <c r="B14" s="12" t="s">
        <v>7</v>
      </c>
      <c r="C14" s="20">
        <v>20</v>
      </c>
      <c r="D14" s="20">
        <v>47.1</v>
      </c>
      <c r="E14" s="20">
        <v>30</v>
      </c>
      <c r="F14" s="20">
        <f t="shared" si="0"/>
        <v>29.129999999999995</v>
      </c>
      <c r="G14" s="20">
        <v>11</v>
      </c>
      <c r="H14" s="13">
        <v>19.6</v>
      </c>
      <c r="I14" s="13">
        <v>45.5</v>
      </c>
      <c r="J14" s="13">
        <v>23</v>
      </c>
      <c r="K14" s="20">
        <f t="shared" si="1"/>
        <v>26.429999999999996</v>
      </c>
      <c r="L14" s="13">
        <v>11</v>
      </c>
    </row>
    <row r="15" spans="1:12" ht="17.25" customHeight="1">
      <c r="A15" s="11">
        <v>10</v>
      </c>
      <c r="B15" s="12" t="s">
        <v>14</v>
      </c>
      <c r="C15" s="20">
        <v>20</v>
      </c>
      <c r="D15" s="20">
        <v>41.7</v>
      </c>
      <c r="E15" s="20">
        <v>28</v>
      </c>
      <c r="F15" s="20">
        <f t="shared" si="0"/>
        <v>26.91</v>
      </c>
      <c r="G15" s="20">
        <v>11</v>
      </c>
      <c r="H15" s="13">
        <v>20</v>
      </c>
      <c r="I15" s="13">
        <v>37.5</v>
      </c>
      <c r="J15" s="13">
        <v>21.5</v>
      </c>
      <c r="K15" s="20">
        <f t="shared" si="1"/>
        <v>23.7</v>
      </c>
      <c r="L15" s="13">
        <v>9</v>
      </c>
    </row>
    <row r="16" spans="1:12" ht="15">
      <c r="A16" s="11">
        <v>11</v>
      </c>
      <c r="B16" s="12" t="s">
        <v>10</v>
      </c>
      <c r="C16" s="20">
        <v>18.2</v>
      </c>
      <c r="D16" s="20">
        <v>49.3</v>
      </c>
      <c r="E16" s="20">
        <v>26</v>
      </c>
      <c r="F16" s="20">
        <f t="shared" si="0"/>
        <v>28.05</v>
      </c>
      <c r="G16" s="20">
        <v>20</v>
      </c>
      <c r="H16" s="13">
        <v>17</v>
      </c>
      <c r="I16" s="13">
        <v>48</v>
      </c>
      <c r="J16" s="13">
        <v>22</v>
      </c>
      <c r="K16" s="20">
        <f t="shared" si="1"/>
        <v>26.099999999999998</v>
      </c>
      <c r="L16" s="13">
        <v>10</v>
      </c>
    </row>
    <row r="17" spans="1:12" ht="15">
      <c r="A17" s="11">
        <v>12</v>
      </c>
      <c r="B17" s="12" t="s">
        <v>11</v>
      </c>
      <c r="C17" s="20">
        <v>18.8</v>
      </c>
      <c r="D17" s="20">
        <v>46</v>
      </c>
      <c r="E17" s="20">
        <v>24</v>
      </c>
      <c r="F17" s="20">
        <f t="shared" si="0"/>
        <v>26.639999999999997</v>
      </c>
      <c r="G17" s="20">
        <v>15</v>
      </c>
      <c r="H17" s="13">
        <v>18.6</v>
      </c>
      <c r="I17" s="13">
        <v>38.5</v>
      </c>
      <c r="J17" s="13">
        <v>19</v>
      </c>
      <c r="K17" s="20">
        <f t="shared" si="1"/>
        <v>22.83</v>
      </c>
      <c r="L17" s="13">
        <v>15</v>
      </c>
    </row>
    <row r="18" spans="1:12" ht="15">
      <c r="A18" s="11">
        <v>13</v>
      </c>
      <c r="B18" s="12" t="s">
        <v>1</v>
      </c>
      <c r="C18" s="20">
        <v>19</v>
      </c>
      <c r="D18" s="20">
        <v>49</v>
      </c>
      <c r="E18" s="20">
        <v>30</v>
      </c>
      <c r="F18" s="20">
        <f t="shared" si="0"/>
        <v>29.4</v>
      </c>
      <c r="G18" s="20">
        <v>13</v>
      </c>
      <c r="H18" s="13">
        <v>17.2</v>
      </c>
      <c r="I18" s="13">
        <v>41.5</v>
      </c>
      <c r="J18" s="13">
        <v>23</v>
      </c>
      <c r="K18" s="20">
        <f t="shared" si="1"/>
        <v>24.51</v>
      </c>
      <c r="L18" s="13">
        <v>13</v>
      </c>
    </row>
    <row r="19" spans="1:12" ht="15">
      <c r="A19" s="11">
        <v>14</v>
      </c>
      <c r="B19" s="12" t="s">
        <v>15</v>
      </c>
      <c r="C19" s="20">
        <v>19.4</v>
      </c>
      <c r="D19" s="20">
        <v>45.8</v>
      </c>
      <c r="E19" s="20">
        <v>27</v>
      </c>
      <c r="F19" s="20">
        <f t="shared" si="0"/>
        <v>27.659999999999997</v>
      </c>
      <c r="G19" s="20">
        <v>15</v>
      </c>
      <c r="H19" s="13">
        <v>19.4</v>
      </c>
      <c r="I19" s="13">
        <v>41.5</v>
      </c>
      <c r="J19" s="13">
        <v>23</v>
      </c>
      <c r="K19" s="20">
        <f t="shared" si="1"/>
        <v>25.17</v>
      </c>
      <c r="L19" s="13">
        <v>15</v>
      </c>
    </row>
    <row r="20" spans="1:12" ht="15">
      <c r="A20" s="11">
        <v>15</v>
      </c>
      <c r="B20" s="12" t="s">
        <v>23</v>
      </c>
      <c r="C20" s="20">
        <v>20</v>
      </c>
      <c r="D20" s="20">
        <v>46</v>
      </c>
      <c r="E20" s="20">
        <v>28.9</v>
      </c>
      <c r="F20" s="20">
        <f t="shared" si="0"/>
        <v>28.470000000000002</v>
      </c>
      <c r="G20" s="20">
        <v>14</v>
      </c>
      <c r="H20" s="13">
        <v>14.8</v>
      </c>
      <c r="I20" s="13">
        <v>44</v>
      </c>
      <c r="J20" s="13">
        <v>24</v>
      </c>
      <c r="K20" s="20">
        <f t="shared" si="1"/>
        <v>24.84</v>
      </c>
      <c r="L20" s="13">
        <v>12</v>
      </c>
    </row>
    <row r="21" spans="1:12" ht="15">
      <c r="A21" s="11">
        <v>16</v>
      </c>
      <c r="B21" s="12" t="s">
        <v>6</v>
      </c>
      <c r="C21" s="20">
        <v>18.89</v>
      </c>
      <c r="D21" s="20">
        <v>45.27</v>
      </c>
      <c r="E21" s="20">
        <v>29</v>
      </c>
      <c r="F21" s="20">
        <f t="shared" si="0"/>
        <v>27.948000000000004</v>
      </c>
      <c r="G21" s="20">
        <v>4</v>
      </c>
      <c r="H21" s="13">
        <v>18.2</v>
      </c>
      <c r="I21" s="13">
        <v>42.5</v>
      </c>
      <c r="J21" s="13">
        <v>25.5</v>
      </c>
      <c r="K21" s="20">
        <f t="shared" si="1"/>
        <v>25.86</v>
      </c>
      <c r="L21" s="13">
        <v>4</v>
      </c>
    </row>
    <row r="22" spans="1:12" ht="15">
      <c r="A22" s="11">
        <v>17</v>
      </c>
      <c r="B22" s="12" t="s">
        <v>9</v>
      </c>
      <c r="C22" s="20">
        <v>20</v>
      </c>
      <c r="D22" s="20">
        <v>44</v>
      </c>
      <c r="E22" s="20">
        <v>29</v>
      </c>
      <c r="F22" s="20">
        <f t="shared" si="0"/>
        <v>27.9</v>
      </c>
      <c r="G22" s="20">
        <v>13</v>
      </c>
      <c r="H22" s="13">
        <v>19.2</v>
      </c>
      <c r="I22" s="13">
        <v>40</v>
      </c>
      <c r="J22" s="13">
        <v>21</v>
      </c>
      <c r="K22" s="20">
        <f t="shared" si="1"/>
        <v>24.06</v>
      </c>
      <c r="L22" s="13">
        <v>13</v>
      </c>
    </row>
    <row r="23" spans="1:12" ht="15">
      <c r="A23" s="11">
        <v>18</v>
      </c>
      <c r="B23" s="12" t="s">
        <v>16</v>
      </c>
      <c r="C23" s="20">
        <v>20</v>
      </c>
      <c r="D23" s="20">
        <v>41.66</v>
      </c>
      <c r="E23" s="20">
        <v>28.57</v>
      </c>
      <c r="F23" s="20">
        <f t="shared" si="0"/>
        <v>27.068999999999996</v>
      </c>
      <c r="G23" s="20">
        <v>15</v>
      </c>
      <c r="H23" s="13">
        <v>20</v>
      </c>
      <c r="I23" s="13">
        <v>46.5</v>
      </c>
      <c r="J23" s="13">
        <v>23.5</v>
      </c>
      <c r="K23" s="20">
        <f t="shared" si="1"/>
        <v>27</v>
      </c>
      <c r="L23" s="13">
        <v>15</v>
      </c>
    </row>
    <row r="24" spans="1:12" ht="15">
      <c r="A24" s="50">
        <v>19</v>
      </c>
      <c r="B24" s="50" t="s">
        <v>59</v>
      </c>
      <c r="C24" s="20">
        <v>17.22</v>
      </c>
      <c r="D24" s="20">
        <v>47.92</v>
      </c>
      <c r="E24" s="20">
        <v>21</v>
      </c>
      <c r="F24" s="20">
        <f t="shared" si="0"/>
        <v>25.842</v>
      </c>
      <c r="G24" s="20">
        <v>15</v>
      </c>
      <c r="H24" s="58">
        <v>17.22</v>
      </c>
      <c r="I24" s="58">
        <v>47.92</v>
      </c>
      <c r="J24" s="58">
        <v>21</v>
      </c>
      <c r="K24" s="58">
        <f t="shared" si="1"/>
        <v>25.842</v>
      </c>
      <c r="L24" s="58">
        <v>15</v>
      </c>
    </row>
    <row r="25" spans="1:12" ht="15">
      <c r="A25" s="50">
        <v>20</v>
      </c>
      <c r="B25" s="87" t="s">
        <v>66</v>
      </c>
      <c r="C25" s="51">
        <v>20</v>
      </c>
      <c r="D25" s="51">
        <v>48.6</v>
      </c>
      <c r="E25" s="51">
        <v>13</v>
      </c>
      <c r="F25" s="20">
        <f t="shared" si="0"/>
        <v>24.479999999999997</v>
      </c>
      <c r="G25" s="87">
        <v>13</v>
      </c>
      <c r="H25" s="11">
        <v>20</v>
      </c>
      <c r="I25" s="11">
        <v>45.9</v>
      </c>
      <c r="J25" s="11">
        <v>20</v>
      </c>
      <c r="K25" s="58">
        <f t="shared" si="1"/>
        <v>25.77</v>
      </c>
      <c r="L25" s="87">
        <v>15</v>
      </c>
    </row>
    <row r="26" spans="8:12" ht="15">
      <c r="H26" s="9"/>
      <c r="I26" s="9"/>
      <c r="J26" s="9"/>
      <c r="K26" s="9"/>
      <c r="L26" s="9"/>
    </row>
    <row r="27" spans="8:12" ht="15">
      <c r="H27" s="9"/>
      <c r="I27" s="9"/>
      <c r="J27" s="9"/>
      <c r="K27" s="9"/>
      <c r="L27" s="9"/>
    </row>
    <row r="28" spans="8:12" ht="42.75" customHeight="1">
      <c r="H28" s="9"/>
      <c r="I28" s="9"/>
      <c r="J28" s="9"/>
      <c r="K28" s="9"/>
      <c r="L28" s="9"/>
    </row>
    <row r="29" spans="8:12" ht="15">
      <c r="H29" s="9"/>
      <c r="I29" s="9"/>
      <c r="J29" s="9"/>
      <c r="K29" s="9"/>
      <c r="L29" s="9"/>
    </row>
    <row r="30" spans="8:12" ht="15">
      <c r="H30" s="8"/>
      <c r="I30" s="8"/>
      <c r="J30" s="8"/>
      <c r="K30" s="8"/>
      <c r="L30" s="8"/>
    </row>
  </sheetData>
  <mergeCells count="11">
    <mergeCell ref="A1:L1"/>
    <mergeCell ref="A2:A5"/>
    <mergeCell ref="B2:B5"/>
    <mergeCell ref="C2:G2"/>
    <mergeCell ref="H2:L2"/>
    <mergeCell ref="C3:G3"/>
    <mergeCell ref="H3:L3"/>
    <mergeCell ref="C4:F4"/>
    <mergeCell ref="G4:G5"/>
    <mergeCell ref="H4:K4"/>
    <mergeCell ref="L4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saocodon</dc:creator>
  <cp:keywords/>
  <dc:description/>
  <cp:lastModifiedBy>BTT101</cp:lastModifiedBy>
  <cp:lastPrinted>2017-12-26T02:52:18Z</cp:lastPrinted>
  <dcterms:created xsi:type="dcterms:W3CDTF">2012-01-06T03:00:35Z</dcterms:created>
  <dcterms:modified xsi:type="dcterms:W3CDTF">2017-12-26T09:40:31Z</dcterms:modified>
  <cp:category/>
  <cp:version/>
  <cp:contentType/>
  <cp:contentStatus/>
</cp:coreProperties>
</file>